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urdoch\OneDrive - University of Vermont\Desktop\Cons Bio\Chapter 4\Final files\"/>
    </mc:Choice>
  </mc:AlternateContent>
  <xr:revisionPtr revIDLastSave="0" documentId="13_ncr:1_{779B346F-5A97-48C3-AEC4-BB971917ADFC}" xr6:coauthVersionLast="47" xr6:coauthVersionMax="47" xr10:uidLastSave="{00000000-0000-0000-0000-000000000000}"/>
  <bookViews>
    <workbookView xWindow="-110" yWindow="-110" windowWidth="19420" windowHeight="10420" xr2:uid="{F092AC00-9E14-4D4B-B9C7-1A2F70B79984}"/>
  </bookViews>
  <sheets>
    <sheet name="Island biogeograph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G6" i="1"/>
  <c r="H6" i="1" s="1"/>
  <c r="G8" i="1" l="1"/>
  <c r="G9" i="1"/>
  <c r="K14" i="1" s="1"/>
  <c r="G10" i="1"/>
  <c r="D13" i="1" l="1"/>
  <c r="C13" i="1"/>
  <c r="B13" i="1"/>
  <c r="F10" i="1"/>
  <c r="F9" i="1"/>
  <c r="F7" i="1"/>
  <c r="F6" i="1"/>
  <c r="F8" i="1" s="1"/>
  <c r="B14" i="1" l="1"/>
  <c r="C14" i="1" s="1"/>
  <c r="D14" i="1" l="1"/>
  <c r="B15" i="1" s="1"/>
  <c r="C15" i="1" l="1"/>
  <c r="D15" i="1"/>
  <c r="B16" i="1" l="1"/>
  <c r="C16" i="1" l="1"/>
  <c r="D16" i="1"/>
  <c r="B17" i="1" s="1"/>
  <c r="C17" i="1" l="1"/>
  <c r="D17" i="1"/>
  <c r="B18" i="1"/>
  <c r="C18" i="1" l="1"/>
  <c r="D18" i="1"/>
  <c r="B19" i="1"/>
  <c r="D19" i="1" l="1"/>
  <c r="C19" i="1"/>
  <c r="B20" i="1" l="1"/>
  <c r="D20" i="1" l="1"/>
  <c r="C20" i="1"/>
  <c r="B21" i="1" s="1"/>
  <c r="D21" i="1" l="1"/>
  <c r="C21" i="1"/>
  <c r="B22" i="1" s="1"/>
  <c r="D22" i="1" l="1"/>
  <c r="C22" i="1"/>
  <c r="B23" i="1" s="1"/>
  <c r="C23" i="1" l="1"/>
  <c r="D23" i="1"/>
  <c r="B24" i="1" s="1"/>
  <c r="C24" i="1" l="1"/>
  <c r="D24" i="1"/>
  <c r="B25" i="1" s="1"/>
  <c r="D25" i="1" l="1"/>
  <c r="C25" i="1"/>
  <c r="B26" i="1" l="1"/>
  <c r="D26" i="1" l="1"/>
  <c r="C26" i="1"/>
  <c r="B27" i="1" s="1"/>
  <c r="C27" i="1" l="1"/>
  <c r="D27" i="1"/>
  <c r="B28" i="1" s="1"/>
  <c r="D28" i="1" l="1"/>
  <c r="C28" i="1"/>
  <c r="B29" i="1" l="1"/>
  <c r="D29" i="1" l="1"/>
  <c r="C29" i="1"/>
  <c r="B30" i="1"/>
  <c r="C30" i="1" l="1"/>
  <c r="D30" i="1"/>
  <c r="B31" i="1" s="1"/>
  <c r="D31" i="1" l="1"/>
  <c r="C31" i="1"/>
  <c r="B32" i="1" l="1"/>
  <c r="C32" i="1" l="1"/>
  <c r="D32" i="1"/>
  <c r="B33" i="1"/>
  <c r="C33" i="1" l="1"/>
  <c r="D33" i="1"/>
</calcChain>
</file>

<file path=xl/sharedStrings.xml><?xml version="1.0" encoding="utf-8"?>
<sst xmlns="http://schemas.openxmlformats.org/spreadsheetml/2006/main" count="41" uniqueCount="35">
  <si>
    <t>ISLAND BIOGEOGRAPHY</t>
  </si>
  <si>
    <t>Species pool on mainland (P)</t>
  </si>
  <si>
    <t>Parameters</t>
  </si>
  <si>
    <t>Immigration</t>
  </si>
  <si>
    <t>Distance effect</t>
  </si>
  <si>
    <t>Extinction</t>
  </si>
  <si>
    <t>Area effect</t>
  </si>
  <si>
    <t>Island characteristics</t>
  </si>
  <si>
    <t>Species present</t>
  </si>
  <si>
    <t>Area of island</t>
  </si>
  <si>
    <t>dS/dt</t>
  </si>
  <si>
    <t>Turnover rate</t>
  </si>
  <si>
    <t>Equilibrium species</t>
  </si>
  <si>
    <t>Adjusted</t>
  </si>
  <si>
    <t>Max</t>
  </si>
  <si>
    <t>Time</t>
  </si>
  <si>
    <t># of species</t>
  </si>
  <si>
    <t>Immigration rate</t>
  </si>
  <si>
    <t>Extinction rate</t>
  </si>
  <si>
    <t>Distance to mainland</t>
  </si>
  <si>
    <t>Rate of change</t>
  </si>
  <si>
    <t>Equations</t>
  </si>
  <si>
    <t>λ = I - (I/P)*S</t>
  </si>
  <si>
    <t>μ = (E/P)*S</t>
  </si>
  <si>
    <t>I (max)</t>
  </si>
  <si>
    <t>E (max)</t>
  </si>
  <si>
    <t>Species richness over time</t>
  </si>
  <si>
    <t>Shat = I*P/(I+E)</t>
  </si>
  <si>
    <t>That = I*E/(I+E)</t>
  </si>
  <si>
    <r>
      <t xml:space="preserve">dS/dt = </t>
    </r>
    <r>
      <rPr>
        <b/>
        <sz val="11"/>
        <color rgb="FFFF0000"/>
        <rFont val="Calibri"/>
        <family val="2"/>
      </rPr>
      <t>λ - μ</t>
    </r>
  </si>
  <si>
    <r>
      <t xml:space="preserve">I = </t>
    </r>
    <r>
      <rPr>
        <b/>
        <sz val="11"/>
        <color theme="4"/>
        <rFont val="Calibri"/>
        <family val="2"/>
      </rPr>
      <t>λ</t>
    </r>
    <r>
      <rPr>
        <b/>
        <sz val="9.9"/>
        <color theme="4"/>
        <rFont val="Calibri"/>
        <family val="2"/>
      </rPr>
      <t>*P / (P-S)</t>
    </r>
  </si>
  <si>
    <r>
      <t xml:space="preserve">E = </t>
    </r>
    <r>
      <rPr>
        <b/>
        <sz val="11"/>
        <color theme="4"/>
        <rFont val="Calibri"/>
        <family val="2"/>
      </rPr>
      <t>μ</t>
    </r>
    <r>
      <rPr>
        <b/>
        <sz val="9.9"/>
        <color theme="4"/>
        <rFont val="Calibri"/>
        <family val="2"/>
      </rPr>
      <t>*P/S</t>
    </r>
  </si>
  <si>
    <r>
      <t xml:space="preserve">Data table </t>
    </r>
    <r>
      <rPr>
        <sz val="11"/>
        <rFont val="Calibri"/>
        <family val="2"/>
      </rPr>
      <t>-- species equilibrium across a range of values</t>
    </r>
  </si>
  <si>
    <r>
      <t>Extinction rate (</t>
    </r>
    <r>
      <rPr>
        <sz val="11"/>
        <color theme="1"/>
        <rFont val="Calibri"/>
        <family val="2"/>
      </rPr>
      <t>μ</t>
    </r>
    <r>
      <rPr>
        <sz val="8.8000000000000007"/>
        <color theme="1"/>
        <rFont val="Calibri"/>
        <family val="2"/>
      </rPr>
      <t>)</t>
    </r>
  </si>
  <si>
    <r>
      <t>Immigration rate (</t>
    </r>
    <r>
      <rPr>
        <sz val="11"/>
        <color theme="1"/>
        <rFont val="Calibri"/>
        <family val="2"/>
      </rPr>
      <t>λ</t>
    </r>
    <r>
      <rPr>
        <sz val="8.8000000000000007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</si>
</sst>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theme="4"/>
      <name val="Calibri"/>
      <family val="2"/>
    </font>
    <font>
      <b/>
      <sz val="9.9"/>
      <color theme="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.800000000000000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/>
    <xf numFmtId="0" fontId="2" fillId="4" borderId="1" xfId="0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4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6" fillId="0" borderId="0" xfId="0" applyFont="1"/>
    <xf numFmtId="164" fontId="0" fillId="3" borderId="10" xfId="0" applyNumberFormat="1" applyFill="1" applyBorder="1"/>
    <xf numFmtId="164" fontId="0" fillId="3" borderId="12" xfId="0" applyNumberFormat="1" applyFill="1" applyBorder="1"/>
    <xf numFmtId="164" fontId="0" fillId="3" borderId="11" xfId="0" applyNumberFormat="1" applyFill="1" applyBorder="1"/>
    <xf numFmtId="0" fontId="9" fillId="0" borderId="0" xfId="0" applyFont="1"/>
    <xf numFmtId="1" fontId="1" fillId="0" borderId="5" xfId="0" applyNumberFormat="1" applyFont="1" applyBorder="1"/>
    <xf numFmtId="1" fontId="1" fillId="0" borderId="7" xfId="0" applyNumberFormat="1" applyFont="1" applyBorder="1"/>
    <xf numFmtId="1" fontId="1" fillId="0" borderId="9" xfId="0" applyNumberFormat="1" applyFont="1" applyBorder="1"/>
    <xf numFmtId="1" fontId="4" fillId="0" borderId="2" xfId="0" applyNumberFormat="1" applyFont="1" applyBorder="1"/>
    <xf numFmtId="1" fontId="1" fillId="0" borderId="6" xfId="0" applyNumberFormat="1" applyFont="1" applyBorder="1"/>
    <xf numFmtId="1" fontId="1" fillId="0" borderId="4" xfId="0" applyNumberFormat="1" applyFont="1" applyBorder="1"/>
    <xf numFmtId="2" fontId="0" fillId="0" borderId="1" xfId="0" applyNumberFormat="1" applyBorder="1"/>
    <xf numFmtId="0" fontId="1" fillId="0" borderId="8" xfId="0" applyFont="1" applyBorder="1" applyAlignment="1">
      <alignment horizontal="right" vertical="center" textRotation="9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Species richness over time</a:t>
            </a:r>
          </a:p>
        </c:rich>
      </c:tx>
      <c:layout>
        <c:manualLayout>
          <c:xMode val="edge"/>
          <c:yMode val="edge"/>
          <c:x val="0.27497507949647509"/>
          <c:y val="4.1683343565083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'Island biogeography'!$A$13:$A$33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'Island biogeography'!$B$13:$B$33</c:f>
              <c:numCache>
                <c:formatCode>0.00</c:formatCode>
                <c:ptCount val="21"/>
                <c:pt idx="0" formatCode="General">
                  <c:v>6</c:v>
                </c:pt>
                <c:pt idx="1">
                  <c:v>10</c:v>
                </c:pt>
                <c:pt idx="2">
                  <c:v>12.666666666666666</c:v>
                </c:pt>
                <c:pt idx="3">
                  <c:v>14.444444444444445</c:v>
                </c:pt>
                <c:pt idx="4">
                  <c:v>15.629629629629632</c:v>
                </c:pt>
                <c:pt idx="5">
                  <c:v>16.419753086419757</c:v>
                </c:pt>
                <c:pt idx="6">
                  <c:v>16.94650205761317</c:v>
                </c:pt>
                <c:pt idx="7">
                  <c:v>17.29766803840878</c:v>
                </c:pt>
                <c:pt idx="8">
                  <c:v>17.531778692272521</c:v>
                </c:pt>
                <c:pt idx="9">
                  <c:v>17.687852461515014</c:v>
                </c:pt>
                <c:pt idx="10">
                  <c:v>17.791901641010007</c:v>
                </c:pt>
                <c:pt idx="11">
                  <c:v>17.861267760673336</c:v>
                </c:pt>
                <c:pt idx="12">
                  <c:v>17.90751184044889</c:v>
                </c:pt>
                <c:pt idx="13">
                  <c:v>17.938341226965925</c:v>
                </c:pt>
                <c:pt idx="14">
                  <c:v>17.958894151310616</c:v>
                </c:pt>
                <c:pt idx="15">
                  <c:v>17.972596100873744</c:v>
                </c:pt>
                <c:pt idx="16">
                  <c:v>17.981730733915828</c:v>
                </c:pt>
                <c:pt idx="17">
                  <c:v>17.987820489277219</c:v>
                </c:pt>
                <c:pt idx="18">
                  <c:v>17.991880326184813</c:v>
                </c:pt>
                <c:pt idx="19">
                  <c:v>17.994586884123208</c:v>
                </c:pt>
                <c:pt idx="20">
                  <c:v>17.996391256082141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3-4434-A3FD-AA19B7DB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67504"/>
        <c:axId val="1441870880"/>
      </c:lineChart>
      <c:catAx>
        <c:axId val="4666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1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41870880"/>
        <c:crosses val="autoZero"/>
        <c:auto val="1"/>
        <c:lblAlgn val="ctr"/>
        <c:lblOffset val="100"/>
        <c:noMultiLvlLbl val="0"/>
      </c:catAx>
      <c:valAx>
        <c:axId val="14418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1"/>
                  <a:t>Number of 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666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85727</xdr:colOff>
      <xdr:row>11</xdr:row>
      <xdr:rowOff>3175</xdr:rowOff>
    </xdr:from>
    <xdr:to>
      <xdr:col>8</xdr:col>
      <xdr:colOff>599723</xdr:colOff>
      <xdr:row>25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AC1765-934B-3A02-814E-1B78CCAB90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211F-2602-49FF-99D0-970851E3CF12}">
  <dimension ref="A1:Q33"/>
  <sheetViews>
    <sheetView tabSelected="1" zoomScale="90" zoomScaleNormal="90" workbookViewId="0"/>
  </sheetViews>
  <sheetFormatPr defaultRowHeight="14.5" x14ac:dyDescent="0.35"/>
  <cols>
    <col min="1" max="2" width="16.1796875" customWidth="1"/>
    <col min="3" max="3" width="16.1796875" bestFit="1" customWidth="1"/>
    <col min="4" max="4" width="16.1796875" customWidth="1"/>
    <col min="5" max="5" width="18.54296875" bestFit="1" customWidth="1"/>
    <col min="10" max="10" width="17" bestFit="1" customWidth="1"/>
    <col min="11" max="11" width="15" bestFit="1" customWidth="1"/>
  </cols>
  <sheetData>
    <row r="1" spans="1:17" x14ac:dyDescent="0.35">
      <c r="A1" s="1" t="s">
        <v>0</v>
      </c>
    </row>
    <row r="2" spans="1:17" x14ac:dyDescent="0.35">
      <c r="A2" s="1" t="s">
        <v>2</v>
      </c>
      <c r="B2" s="1"/>
      <c r="C2" s="1"/>
      <c r="E2" s="1" t="s">
        <v>7</v>
      </c>
      <c r="J2" s="1" t="s">
        <v>21</v>
      </c>
    </row>
    <row r="3" spans="1:17" x14ac:dyDescent="0.35">
      <c r="A3" s="2" t="s">
        <v>1</v>
      </c>
      <c r="B3" s="3"/>
      <c r="C3" s="13">
        <v>30</v>
      </c>
      <c r="E3" s="4" t="s">
        <v>8</v>
      </c>
      <c r="F3" s="10">
        <v>6</v>
      </c>
      <c r="J3" s="7" t="s">
        <v>20</v>
      </c>
      <c r="K3" s="17" t="s">
        <v>29</v>
      </c>
    </row>
    <row r="4" spans="1:17" x14ac:dyDescent="0.35">
      <c r="A4" s="4" t="s">
        <v>3</v>
      </c>
      <c r="B4" s="4" t="s">
        <v>24</v>
      </c>
      <c r="C4" s="10">
        <v>6</v>
      </c>
      <c r="E4" s="5" t="s">
        <v>9</v>
      </c>
      <c r="F4" s="11">
        <v>200</v>
      </c>
      <c r="J4" s="8" t="s">
        <v>17</v>
      </c>
      <c r="K4" s="18" t="s">
        <v>22</v>
      </c>
      <c r="L4" s="20" t="s">
        <v>30</v>
      </c>
    </row>
    <row r="5" spans="1:17" x14ac:dyDescent="0.35">
      <c r="A5" s="6"/>
      <c r="B5" s="6" t="s">
        <v>4</v>
      </c>
      <c r="C5" s="12">
        <v>0.01</v>
      </c>
      <c r="E5" s="6" t="s">
        <v>19</v>
      </c>
      <c r="F5" s="12">
        <v>300</v>
      </c>
      <c r="G5" t="s">
        <v>13</v>
      </c>
      <c r="H5" t="s">
        <v>14</v>
      </c>
      <c r="J5" s="8" t="s">
        <v>18</v>
      </c>
      <c r="K5" s="18" t="s">
        <v>23</v>
      </c>
      <c r="L5" s="20" t="s">
        <v>31</v>
      </c>
    </row>
    <row r="6" spans="1:17" x14ac:dyDescent="0.35">
      <c r="A6" s="4" t="s">
        <v>5</v>
      </c>
      <c r="B6" s="4" t="s">
        <v>25</v>
      </c>
      <c r="C6" s="10">
        <v>4</v>
      </c>
      <c r="E6" s="5" t="s">
        <v>34</v>
      </c>
      <c r="F6" s="21">
        <f>C4-(C4/C3)*F3</f>
        <v>4.8</v>
      </c>
      <c r="G6" s="21">
        <f>F6/(F5*C5)</f>
        <v>1.5999999999999999</v>
      </c>
      <c r="H6" s="21">
        <f>G6*C3/(C3-F3)</f>
        <v>1.9999999999999998</v>
      </c>
      <c r="J6" s="8" t="s">
        <v>12</v>
      </c>
      <c r="K6" s="18" t="s">
        <v>27</v>
      </c>
    </row>
    <row r="7" spans="1:17" x14ac:dyDescent="0.35">
      <c r="A7" s="6"/>
      <c r="B7" s="6" t="s">
        <v>6</v>
      </c>
      <c r="C7" s="12">
        <v>0.25</v>
      </c>
      <c r="E7" s="5" t="s">
        <v>33</v>
      </c>
      <c r="F7" s="23">
        <f>(C6/C3)*F3</f>
        <v>0.8</v>
      </c>
      <c r="G7" s="23">
        <f>F7/F4^C7</f>
        <v>0.21273183587779956</v>
      </c>
      <c r="H7" s="22">
        <f>G7*C3/F3</f>
        <v>1.0636591793889978</v>
      </c>
      <c r="J7" s="9" t="s">
        <v>11</v>
      </c>
      <c r="K7" s="19" t="s">
        <v>28</v>
      </c>
    </row>
    <row r="8" spans="1:17" x14ac:dyDescent="0.35">
      <c r="E8" s="5" t="s">
        <v>10</v>
      </c>
      <c r="F8" s="23">
        <f>F6-F7</f>
        <v>4</v>
      </c>
      <c r="G8" s="23">
        <f>G6-G7</f>
        <v>1.3872681641222002</v>
      </c>
    </row>
    <row r="9" spans="1:17" x14ac:dyDescent="0.35">
      <c r="E9" s="5" t="s">
        <v>12</v>
      </c>
      <c r="F9" s="23">
        <f>C4*C3/(C4+C6)</f>
        <v>18</v>
      </c>
      <c r="G9" s="23">
        <f>H6*C3/(H6+H7)</f>
        <v>19.584423882282536</v>
      </c>
    </row>
    <row r="10" spans="1:17" x14ac:dyDescent="0.35">
      <c r="E10" s="6" t="s">
        <v>11</v>
      </c>
      <c r="F10" s="22">
        <f>C4*C6/(C4+C6)</f>
        <v>2.4</v>
      </c>
      <c r="G10" s="22">
        <f>H6*H7/(H6+H7)</f>
        <v>0.69437174118116429</v>
      </c>
    </row>
    <row r="11" spans="1:17" x14ac:dyDescent="0.35">
      <c r="A11" s="1" t="s">
        <v>26</v>
      </c>
    </row>
    <row r="12" spans="1:17" x14ac:dyDescent="0.35">
      <c r="A12" s="14" t="s">
        <v>15</v>
      </c>
      <c r="B12" s="14" t="s">
        <v>16</v>
      </c>
      <c r="C12" s="14" t="s">
        <v>17</v>
      </c>
      <c r="D12" s="14" t="s">
        <v>18</v>
      </c>
      <c r="K12" s="24" t="s">
        <v>32</v>
      </c>
    </row>
    <row r="13" spans="1:17" ht="14.5" customHeight="1" x14ac:dyDescent="0.35">
      <c r="A13">
        <v>0</v>
      </c>
      <c r="B13">
        <f>F3</f>
        <v>6</v>
      </c>
      <c r="C13" s="15">
        <f>$C$4-($C$4/$C$3)*B13</f>
        <v>4.8</v>
      </c>
      <c r="D13" s="15">
        <f>($C$6/$C$3)*B13</f>
        <v>0.8</v>
      </c>
      <c r="L13" s="33" t="s">
        <v>19</v>
      </c>
      <c r="M13" s="33"/>
      <c r="N13" s="33"/>
      <c r="O13" s="33"/>
      <c r="P13" s="33"/>
    </row>
    <row r="14" spans="1:17" x14ac:dyDescent="0.35">
      <c r="A14">
        <v>1</v>
      </c>
      <c r="B14" s="16">
        <f>B13+C13-D13</f>
        <v>10</v>
      </c>
      <c r="C14" s="15">
        <f>$C$4-($C$4/$C$3)*B14</f>
        <v>4</v>
      </c>
      <c r="D14" s="15">
        <f>($C$6/$C$3)*B14</f>
        <v>1.3333333333333333</v>
      </c>
      <c r="K14" s="28">
        <f>G9</f>
        <v>19.584423882282536</v>
      </c>
      <c r="L14" s="30">
        <v>100</v>
      </c>
      <c r="M14" s="25">
        <v>200</v>
      </c>
      <c r="N14" s="25">
        <v>300</v>
      </c>
      <c r="O14" s="25">
        <v>400</v>
      </c>
      <c r="P14" s="25">
        <v>500</v>
      </c>
      <c r="Q14" s="29">
        <v>600</v>
      </c>
    </row>
    <row r="15" spans="1:17" ht="14.5" customHeight="1" x14ac:dyDescent="0.35">
      <c r="A15">
        <v>2</v>
      </c>
      <c r="B15" s="16">
        <f t="shared" ref="B15:B33" si="0">B14+C14-D14</f>
        <v>12.666666666666666</v>
      </c>
      <c r="C15" s="15">
        <f t="shared" ref="C15:C33" si="1">$C$4-($C$4/$C$3)*B15</f>
        <v>3.4666666666666668</v>
      </c>
      <c r="D15" s="15">
        <f t="shared" ref="D15:D33" si="2">($C$6/$C$3)*B15</f>
        <v>1.6888888888888889</v>
      </c>
      <c r="J15" s="32" t="s">
        <v>9</v>
      </c>
      <c r="K15" s="26">
        <v>100</v>
      </c>
      <c r="L15" s="31">
        <f t="dataTable" ref="L15:Q20" dt2D="1" dtr="1" r1="F5" r2="F4"/>
        <v>24.776628153135949</v>
      </c>
      <c r="M15" s="31">
        <v>21.10243300458626</v>
      </c>
      <c r="N15" s="31">
        <v>18.377223398316204</v>
      </c>
      <c r="O15" s="31">
        <v>16.275387872260264</v>
      </c>
      <c r="P15" s="31">
        <v>14.60498941515414</v>
      </c>
      <c r="Q15" s="31">
        <v>13.245553203367587</v>
      </c>
    </row>
    <row r="16" spans="1:17" x14ac:dyDescent="0.35">
      <c r="A16">
        <v>3</v>
      </c>
      <c r="B16" s="16">
        <f t="shared" si="0"/>
        <v>14.444444444444445</v>
      </c>
      <c r="C16" s="15">
        <f t="shared" si="1"/>
        <v>3.1111111111111107</v>
      </c>
      <c r="D16" s="15">
        <f t="shared" si="2"/>
        <v>1.9259259259259258</v>
      </c>
      <c r="J16" s="32"/>
      <c r="K16" s="26">
        <v>200</v>
      </c>
      <c r="L16" s="31">
        <v>25.482543173263622</v>
      </c>
      <c r="M16" s="31">
        <v>22.147526656881741</v>
      </c>
      <c r="N16" s="31">
        <v>19.584423882282536</v>
      </c>
      <c r="O16" s="31">
        <v>17.553035271531275</v>
      </c>
      <c r="P16" s="31">
        <v>15.90345416297035</v>
      </c>
      <c r="Q16" s="31">
        <v>14.5372842083751</v>
      </c>
    </row>
    <row r="17" spans="1:17" x14ac:dyDescent="0.35">
      <c r="A17">
        <v>4</v>
      </c>
      <c r="B17" s="16">
        <f t="shared" si="0"/>
        <v>15.629629629629632</v>
      </c>
      <c r="C17" s="15">
        <f t="shared" si="1"/>
        <v>2.8740740740740733</v>
      </c>
      <c r="D17" s="15">
        <f t="shared" si="2"/>
        <v>2.0839506172839508</v>
      </c>
      <c r="J17" s="32"/>
      <c r="K17" s="26">
        <v>300</v>
      </c>
      <c r="L17" s="31">
        <v>25.857890963209829</v>
      </c>
      <c r="M17" s="31">
        <v>22.720820440834284</v>
      </c>
      <c r="N17" s="31">
        <v>20.262572097081051</v>
      </c>
      <c r="O17" s="31">
        <v>18.284324421443433</v>
      </c>
      <c r="P17" s="31">
        <v>16.657993977828532</v>
      </c>
      <c r="Q17" s="31">
        <v>15.297345474838329</v>
      </c>
    </row>
    <row r="18" spans="1:17" x14ac:dyDescent="0.35">
      <c r="A18">
        <v>5</v>
      </c>
      <c r="B18" s="16">
        <f t="shared" si="0"/>
        <v>16.419753086419757</v>
      </c>
      <c r="C18" s="15">
        <f t="shared" si="1"/>
        <v>2.7160493827160486</v>
      </c>
      <c r="D18" s="15">
        <f t="shared" si="2"/>
        <v>2.189300411522634</v>
      </c>
      <c r="J18" s="32"/>
      <c r="K18" s="26">
        <v>400</v>
      </c>
      <c r="L18" s="31">
        <v>26.108042773295885</v>
      </c>
      <c r="M18" s="31">
        <v>23.109945464635068</v>
      </c>
      <c r="N18" s="31">
        <v>20.729490168751575</v>
      </c>
      <c r="O18" s="31">
        <v>18.793638900002609</v>
      </c>
      <c r="P18" s="31">
        <v>17.188470506254731</v>
      </c>
      <c r="Q18" s="31">
        <v>15.835921350012615</v>
      </c>
    </row>
    <row r="19" spans="1:17" x14ac:dyDescent="0.35">
      <c r="A19">
        <v>6</v>
      </c>
      <c r="B19" s="16">
        <f t="shared" si="0"/>
        <v>16.94650205761317</v>
      </c>
      <c r="C19" s="15">
        <f t="shared" si="1"/>
        <v>2.6106995884773658</v>
      </c>
      <c r="D19" s="15">
        <f t="shared" si="2"/>
        <v>2.2595336076817558</v>
      </c>
      <c r="J19" s="32"/>
      <c r="K19" s="26">
        <v>500</v>
      </c>
      <c r="L19" s="31">
        <v>26.293121225353595</v>
      </c>
      <c r="M19" s="31">
        <v>23.401562690934217</v>
      </c>
      <c r="N19" s="31">
        <v>21.082983598249072</v>
      </c>
      <c r="O19" s="31">
        <v>19.182427785082584</v>
      </c>
      <c r="P19" s="31">
        <v>17.596193655300233</v>
      </c>
      <c r="Q19" s="31">
        <v>16.252261001154643</v>
      </c>
    </row>
    <row r="20" spans="1:17" x14ac:dyDescent="0.35">
      <c r="A20">
        <v>7</v>
      </c>
      <c r="B20" s="16">
        <f t="shared" si="0"/>
        <v>17.29766803840878</v>
      </c>
      <c r="C20" s="15">
        <f t="shared" si="1"/>
        <v>2.540466392318244</v>
      </c>
      <c r="D20" s="15">
        <f t="shared" si="2"/>
        <v>2.3063557384545041</v>
      </c>
      <c r="J20" s="32"/>
      <c r="K20" s="27">
        <v>600</v>
      </c>
      <c r="L20" s="31">
        <v>26.438682181885515</v>
      </c>
      <c r="M20" s="31">
        <v>23.633174053387819</v>
      </c>
      <c r="N20" s="31">
        <v>21.365952386271275</v>
      </c>
      <c r="O20" s="31">
        <v>19.495658560977116</v>
      </c>
      <c r="P20" s="31">
        <v>17.926445982721248</v>
      </c>
      <c r="Q20" s="31">
        <v>16.591028152079115</v>
      </c>
    </row>
    <row r="21" spans="1:17" x14ac:dyDescent="0.35">
      <c r="A21">
        <v>8</v>
      </c>
      <c r="B21" s="16">
        <f t="shared" si="0"/>
        <v>17.531778692272521</v>
      </c>
      <c r="C21" s="15">
        <f t="shared" si="1"/>
        <v>2.4936442615454957</v>
      </c>
      <c r="D21" s="15">
        <f t="shared" si="2"/>
        <v>2.3375704923030027</v>
      </c>
    </row>
    <row r="22" spans="1:17" x14ac:dyDescent="0.35">
      <c r="A22">
        <v>9</v>
      </c>
      <c r="B22" s="16">
        <f t="shared" si="0"/>
        <v>17.687852461515014</v>
      </c>
      <c r="C22" s="15">
        <f t="shared" si="1"/>
        <v>2.4624295076969971</v>
      </c>
      <c r="D22" s="15">
        <f t="shared" si="2"/>
        <v>2.3583803282020019</v>
      </c>
    </row>
    <row r="23" spans="1:17" x14ac:dyDescent="0.35">
      <c r="A23">
        <v>10</v>
      </c>
      <c r="B23" s="16">
        <f t="shared" si="0"/>
        <v>17.791901641010007</v>
      </c>
      <c r="C23" s="15">
        <f t="shared" si="1"/>
        <v>2.4416196717979983</v>
      </c>
      <c r="D23" s="15">
        <f t="shared" si="2"/>
        <v>2.3722535521346675</v>
      </c>
    </row>
    <row r="24" spans="1:17" x14ac:dyDescent="0.35">
      <c r="A24">
        <v>11</v>
      </c>
      <c r="B24" s="16">
        <f t="shared" si="0"/>
        <v>17.861267760673336</v>
      </c>
      <c r="C24" s="15">
        <f t="shared" si="1"/>
        <v>2.4277464478653328</v>
      </c>
      <c r="D24" s="15">
        <f t="shared" si="2"/>
        <v>2.381502368089778</v>
      </c>
    </row>
    <row r="25" spans="1:17" x14ac:dyDescent="0.35">
      <c r="A25">
        <v>12</v>
      </c>
      <c r="B25" s="16">
        <f t="shared" si="0"/>
        <v>17.90751184044889</v>
      </c>
      <c r="C25" s="15">
        <f t="shared" si="1"/>
        <v>2.4184976319102218</v>
      </c>
      <c r="D25" s="15">
        <f t="shared" si="2"/>
        <v>2.3876682453931855</v>
      </c>
    </row>
    <row r="26" spans="1:17" x14ac:dyDescent="0.35">
      <c r="A26">
        <v>13</v>
      </c>
      <c r="B26" s="16">
        <f t="shared" si="0"/>
        <v>17.938341226965925</v>
      </c>
      <c r="C26" s="15">
        <f t="shared" si="1"/>
        <v>2.4123317546068148</v>
      </c>
      <c r="D26" s="15">
        <f t="shared" si="2"/>
        <v>2.3917788302621235</v>
      </c>
    </row>
    <row r="27" spans="1:17" x14ac:dyDescent="0.35">
      <c r="A27">
        <v>14</v>
      </c>
      <c r="B27" s="16">
        <f t="shared" si="0"/>
        <v>17.958894151310616</v>
      </c>
      <c r="C27" s="15">
        <f t="shared" si="1"/>
        <v>2.4082211697378764</v>
      </c>
      <c r="D27" s="15">
        <f t="shared" si="2"/>
        <v>2.3945192201747489</v>
      </c>
    </row>
    <row r="28" spans="1:17" x14ac:dyDescent="0.35">
      <c r="A28">
        <v>15</v>
      </c>
      <c r="B28" s="16">
        <f t="shared" si="0"/>
        <v>17.972596100873744</v>
      </c>
      <c r="C28" s="15">
        <f t="shared" si="1"/>
        <v>2.4054807798252509</v>
      </c>
      <c r="D28" s="15">
        <f t="shared" si="2"/>
        <v>2.3963461467831659</v>
      </c>
    </row>
    <row r="29" spans="1:17" x14ac:dyDescent="0.35">
      <c r="A29">
        <v>16</v>
      </c>
      <c r="B29" s="16">
        <f t="shared" si="0"/>
        <v>17.981730733915828</v>
      </c>
      <c r="C29" s="15">
        <f t="shared" si="1"/>
        <v>2.4036538532168343</v>
      </c>
      <c r="D29" s="15">
        <f t="shared" si="2"/>
        <v>2.3975640978554438</v>
      </c>
    </row>
    <row r="30" spans="1:17" x14ac:dyDescent="0.35">
      <c r="A30">
        <v>17</v>
      </c>
      <c r="B30" s="16">
        <f t="shared" si="0"/>
        <v>17.987820489277219</v>
      </c>
      <c r="C30" s="15">
        <f t="shared" si="1"/>
        <v>2.402435902144556</v>
      </c>
      <c r="D30" s="15">
        <f t="shared" si="2"/>
        <v>2.3983760652369623</v>
      </c>
    </row>
    <row r="31" spans="1:17" x14ac:dyDescent="0.35">
      <c r="A31">
        <v>18</v>
      </c>
      <c r="B31" s="16">
        <f t="shared" si="0"/>
        <v>17.991880326184813</v>
      </c>
      <c r="C31" s="15">
        <f t="shared" si="1"/>
        <v>2.4016239347630375</v>
      </c>
      <c r="D31" s="15">
        <f t="shared" si="2"/>
        <v>2.3989173768246417</v>
      </c>
    </row>
    <row r="32" spans="1:17" x14ac:dyDescent="0.35">
      <c r="A32">
        <v>19</v>
      </c>
      <c r="B32" s="16">
        <f t="shared" si="0"/>
        <v>17.994586884123208</v>
      </c>
      <c r="C32" s="15">
        <f t="shared" si="1"/>
        <v>2.4010826231753581</v>
      </c>
      <c r="D32" s="15">
        <f t="shared" si="2"/>
        <v>2.3992782512164279</v>
      </c>
    </row>
    <row r="33" spans="1:4" x14ac:dyDescent="0.35">
      <c r="A33">
        <v>20</v>
      </c>
      <c r="B33" s="16">
        <f t="shared" si="0"/>
        <v>17.996391256082141</v>
      </c>
      <c r="C33" s="15">
        <f t="shared" si="1"/>
        <v>2.4007217487835715</v>
      </c>
      <c r="D33" s="15">
        <f t="shared" si="2"/>
        <v>2.3995188341442857</v>
      </c>
    </row>
  </sheetData>
  <mergeCells count="2">
    <mergeCell ref="J15:J20"/>
    <mergeCell ref="L13:P13"/>
  </mergeCells>
  <conditionalFormatting sqref="L15:P2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Q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609828E9-6700-4015-8800-3AEC2CB8100A}"/>
</file>

<file path=customXml/itemProps2.xml><?xml version="1.0" encoding="utf-8"?>
<ds:datastoreItem xmlns:ds="http://schemas.openxmlformats.org/officeDocument/2006/customXml" ds:itemID="{AA2E7031-1DC9-436A-9CBE-2D5F8FFC306F}"/>
</file>

<file path=customXml/itemProps3.xml><?xml version="1.0" encoding="utf-8"?>
<ds:datastoreItem xmlns:ds="http://schemas.openxmlformats.org/officeDocument/2006/customXml" ds:itemID="{5AFBABA9-C780-46C1-AA0D-6B34C4B9B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Island biogeography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2023-05-02T10:12:02Z</dcterms:created>
  <dcterms:modified xsi:type="dcterms:W3CDTF">2023-05-03T07:51:34Z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