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 12/2_Spreadsheets/"/>
    </mc:Choice>
  </mc:AlternateContent>
  <xr:revisionPtr revIDLastSave="5758" documentId="8_{3551ED62-DFD4-4685-BE03-56FC90EAD22A}" xr6:coauthVersionLast="47" xr6:coauthVersionMax="47" xr10:uidLastSave="{2A9CCF0E-A87F-4F0E-8D52-7EE308D280D5}"/>
  <bookViews>
    <workbookView xWindow="-120" yWindow="-120" windowWidth="29040" windowHeight="15840" xr2:uid="{00000000-000D-0000-FFFF-FFFF00000000}"/>
  </bookViews>
  <sheets>
    <sheet name="Model 1" sheetId="21" r:id="rId1"/>
    <sheet name="Model 2" sheetId="20" r:id="rId2"/>
    <sheet name="Model 3" sheetId="15" r:id="rId3"/>
    <sheet name="AIC table" sheetId="7" r:id="rId4"/>
    <sheet name="Prediction" sheetId="23" r:id="rId5"/>
  </sheets>
  <externalReferences>
    <externalReference r:id="rId6"/>
  </externalReferences>
  <definedNames>
    <definedName name="site_number" localSheetId="0">#REF!</definedName>
    <definedName name="site_number" localSheetId="1">#REF!</definedName>
    <definedName name="site_number" localSheetId="2">#REF!</definedName>
    <definedName name="site_number">#REF!</definedName>
    <definedName name="solver_adj" localSheetId="0" hidden="1">'Model 1'!$C$3</definedName>
    <definedName name="solver_adj" localSheetId="1" hidden="1">'Model 2'!$C$3,'Model 2'!$C$4,'Model 2'!$C$5</definedName>
    <definedName name="solver_adj" localSheetId="2" hidden="1">'Model 3'!$C$3,'Model 3'!$C$4,'Model 3'!$C$5,'Model 3'!$C$6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'Model 1'!$F$3</definedName>
    <definedName name="solver_opt" localSheetId="1" hidden="1">'Model 2'!$G$3</definedName>
    <definedName name="solver_opt" localSheetId="2" hidden="1">'Model 3'!$H$3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total_sites" localSheetId="0">'[1]Lizard occupancy 2010'!#REF!</definedName>
    <definedName name="total_sites" localSheetId="1">'[1]Lizard occupancy 2010'!#REF!</definedName>
    <definedName name="total_sites" localSheetId="2">'[1]Lizard occupancy 2010'!#REF!</definedName>
    <definedName name="total_sites" localSheetId="4">'[1]Lizard occupancy 2010'!#REF!</definedName>
    <definedName name="total_sites">'[1]Lizard occupancy 2010'!#REF!</definedName>
    <definedName name="xx" localSheetId="1">'[1]Lizard occupancy 2010'!#REF!</definedName>
    <definedName name="xx" localSheetId="4">'[1]Lizard occupancy 2010'!#REF!</definedName>
    <definedName name="xx">'[1]Lizard occupancy 2010'!#REF!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5" l="1"/>
  <c r="Q43" i="23"/>
  <c r="L46" i="23"/>
  <c r="M24" i="23"/>
  <c r="Q24" i="23"/>
  <c r="M25" i="23"/>
  <c r="N26" i="23"/>
  <c r="O26" i="23"/>
  <c r="N27" i="23"/>
  <c r="O27" i="23"/>
  <c r="O45" i="23" s="1"/>
  <c r="P28" i="23"/>
  <c r="Q28" i="23"/>
  <c r="P29" i="23"/>
  <c r="Q29" i="23"/>
  <c r="M31" i="23"/>
  <c r="M49" i="23" s="1"/>
  <c r="N31" i="23"/>
  <c r="M32" i="23"/>
  <c r="M50" i="23" s="1"/>
  <c r="N32" i="23"/>
  <c r="P23" i="23"/>
  <c r="Q23" i="23"/>
  <c r="N24" i="23"/>
  <c r="N42" i="23" s="1"/>
  <c r="O24" i="23"/>
  <c r="P24" i="23"/>
  <c r="N25" i="23"/>
  <c r="O25" i="23"/>
  <c r="P25" i="23"/>
  <c r="Q25" i="23"/>
  <c r="M26" i="23"/>
  <c r="M44" i="23" s="1"/>
  <c r="P26" i="23"/>
  <c r="P44" i="23" s="1"/>
  <c r="Q26" i="23"/>
  <c r="M27" i="23"/>
  <c r="P27" i="23"/>
  <c r="Q27" i="23"/>
  <c r="M28" i="23"/>
  <c r="N28" i="23"/>
  <c r="O28" i="23"/>
  <c r="M29" i="23"/>
  <c r="N29" i="23"/>
  <c r="N47" i="23" s="1"/>
  <c r="O29" i="23"/>
  <c r="O47" i="23" s="1"/>
  <c r="M30" i="23"/>
  <c r="N30" i="23"/>
  <c r="N48" i="23" s="1"/>
  <c r="O30" i="23"/>
  <c r="O48" i="23" s="1"/>
  <c r="P30" i="23"/>
  <c r="Q30" i="23"/>
  <c r="O31" i="23"/>
  <c r="P31" i="23"/>
  <c r="P49" i="23" s="1"/>
  <c r="Q31" i="23"/>
  <c r="O32" i="23"/>
  <c r="P32" i="23"/>
  <c r="Q32" i="23"/>
  <c r="N23" i="23"/>
  <c r="O23" i="23"/>
  <c r="M23" i="23"/>
  <c r="K22" i="23"/>
  <c r="L22" i="23"/>
  <c r="L40" i="23" s="1"/>
  <c r="M22" i="23"/>
  <c r="N22" i="23"/>
  <c r="O22" i="23"/>
  <c r="P22" i="23"/>
  <c r="Q22" i="23"/>
  <c r="R22" i="23"/>
  <c r="K23" i="23"/>
  <c r="K41" i="23" s="1"/>
  <c r="L23" i="23"/>
  <c r="L41" i="23" s="1"/>
  <c r="R23" i="23"/>
  <c r="K24" i="23"/>
  <c r="K42" i="23" s="1"/>
  <c r="L24" i="23"/>
  <c r="R24" i="23"/>
  <c r="K25" i="23"/>
  <c r="L25" i="23"/>
  <c r="L43" i="23" s="1"/>
  <c r="R25" i="23"/>
  <c r="K26" i="23"/>
  <c r="L26" i="23"/>
  <c r="R26" i="23"/>
  <c r="K27" i="23"/>
  <c r="L27" i="23"/>
  <c r="L45" i="23" s="1"/>
  <c r="R27" i="23"/>
  <c r="R45" i="23" s="1"/>
  <c r="K28" i="23"/>
  <c r="K46" i="23" s="1"/>
  <c r="L28" i="23"/>
  <c r="R28" i="23"/>
  <c r="K29" i="23"/>
  <c r="L29" i="23"/>
  <c r="R29" i="23"/>
  <c r="R47" i="23" s="1"/>
  <c r="K30" i="23"/>
  <c r="L30" i="23"/>
  <c r="R30" i="23"/>
  <c r="K31" i="23"/>
  <c r="L31" i="23"/>
  <c r="L49" i="23" s="1"/>
  <c r="R31" i="23"/>
  <c r="K32" i="23"/>
  <c r="L32" i="23"/>
  <c r="R32" i="23"/>
  <c r="K33" i="23"/>
  <c r="L33" i="23"/>
  <c r="M33" i="23"/>
  <c r="M51" i="23" s="1"/>
  <c r="N33" i="23"/>
  <c r="O33" i="23"/>
  <c r="P33" i="23"/>
  <c r="Q33" i="23"/>
  <c r="Q51" i="23" s="1"/>
  <c r="R33" i="23"/>
  <c r="K34" i="23"/>
  <c r="L34" i="23"/>
  <c r="L52" i="23" s="1"/>
  <c r="M34" i="23"/>
  <c r="N34" i="23"/>
  <c r="O34" i="23"/>
  <c r="P34" i="23"/>
  <c r="Q34" i="23"/>
  <c r="Q52" i="23" s="1"/>
  <c r="R34" i="23"/>
  <c r="L21" i="23"/>
  <c r="M21" i="23"/>
  <c r="N21" i="23"/>
  <c r="N39" i="23" s="1"/>
  <c r="O21" i="23"/>
  <c r="O39" i="23" s="1"/>
  <c r="P21" i="23"/>
  <c r="Q21" i="23"/>
  <c r="Q39" i="23" s="1"/>
  <c r="R21" i="23"/>
  <c r="K21" i="23"/>
  <c r="L4" i="23"/>
  <c r="M4" i="23"/>
  <c r="O4" i="23"/>
  <c r="P5" i="23"/>
  <c r="P41" i="23" s="1"/>
  <c r="Q5" i="23"/>
  <c r="K6" i="23"/>
  <c r="K7" i="23"/>
  <c r="L7" i="23"/>
  <c r="M7" i="23"/>
  <c r="O7" i="23"/>
  <c r="K8" i="23"/>
  <c r="Q8" i="23"/>
  <c r="O9" i="23"/>
  <c r="K10" i="23"/>
  <c r="M10" i="23"/>
  <c r="O10" i="23"/>
  <c r="K11" i="23"/>
  <c r="P11" i="23"/>
  <c r="Q11" i="23"/>
  <c r="K12" i="23"/>
  <c r="M13" i="23"/>
  <c r="N13" i="23"/>
  <c r="O13" i="23"/>
  <c r="K14" i="23"/>
  <c r="O14" i="23"/>
  <c r="P14" i="23"/>
  <c r="Q14" i="23"/>
  <c r="K15" i="23"/>
  <c r="O15" i="23"/>
  <c r="K16" i="23"/>
  <c r="K52" i="23" s="1"/>
  <c r="L16" i="23"/>
  <c r="M16" i="23"/>
  <c r="O16" i="23"/>
  <c r="N7" i="23"/>
  <c r="Q13" i="23"/>
  <c r="M12" i="23"/>
  <c r="M48" i="23" s="1"/>
  <c r="M6" i="23"/>
  <c r="M42" i="23" s="1"/>
  <c r="N6" i="23"/>
  <c r="O6" i="23"/>
  <c r="P6" i="23"/>
  <c r="Q6" i="23"/>
  <c r="P7" i="23"/>
  <c r="Q7" i="23"/>
  <c r="M8" i="23"/>
  <c r="N8" i="23"/>
  <c r="O8" i="23"/>
  <c r="P8" i="23"/>
  <c r="M9" i="23"/>
  <c r="N9" i="23"/>
  <c r="N45" i="23" s="1"/>
  <c r="P9" i="23"/>
  <c r="Q9" i="23"/>
  <c r="Q45" i="23" s="1"/>
  <c r="N10" i="23"/>
  <c r="P10" i="23"/>
  <c r="Q10" i="23"/>
  <c r="M11" i="23"/>
  <c r="N11" i="23"/>
  <c r="O11" i="23"/>
  <c r="N12" i="23"/>
  <c r="O12" i="23"/>
  <c r="P12" i="23"/>
  <c r="Q12" i="23"/>
  <c r="P13" i="23"/>
  <c r="N5" i="23"/>
  <c r="N41" i="23" s="1"/>
  <c r="O5" i="23"/>
  <c r="O41" i="23" s="1"/>
  <c r="K4" i="23"/>
  <c r="N4" i="23"/>
  <c r="P4" i="23"/>
  <c r="Q4" i="23"/>
  <c r="R4" i="23"/>
  <c r="K5" i="23"/>
  <c r="L5" i="23"/>
  <c r="R5" i="23"/>
  <c r="L6" i="23"/>
  <c r="R6" i="23"/>
  <c r="R7" i="23"/>
  <c r="L8" i="23"/>
  <c r="R8" i="23"/>
  <c r="K9" i="23"/>
  <c r="L9" i="23"/>
  <c r="R9" i="23"/>
  <c r="L10" i="23"/>
  <c r="R10" i="23"/>
  <c r="L11" i="23"/>
  <c r="R11" i="23"/>
  <c r="L12" i="23"/>
  <c r="R12" i="23"/>
  <c r="K13" i="23"/>
  <c r="K49" i="23" s="1"/>
  <c r="L13" i="23"/>
  <c r="R13" i="23"/>
  <c r="R49" i="23" s="1"/>
  <c r="L14" i="23"/>
  <c r="M14" i="23"/>
  <c r="N14" i="23"/>
  <c r="N50" i="23" s="1"/>
  <c r="R14" i="23"/>
  <c r="L15" i="23"/>
  <c r="M15" i="23"/>
  <c r="N15" i="23"/>
  <c r="P15" i="23"/>
  <c r="Q15" i="23"/>
  <c r="R15" i="23"/>
  <c r="R51" i="23" s="1"/>
  <c r="N16" i="23"/>
  <c r="P16" i="23"/>
  <c r="Q16" i="23"/>
  <c r="R16" i="23"/>
  <c r="L3" i="23"/>
  <c r="M3" i="23"/>
  <c r="N3" i="23"/>
  <c r="O3" i="23"/>
  <c r="P3" i="23"/>
  <c r="P39" i="23" s="1"/>
  <c r="Q3" i="23"/>
  <c r="R3" i="23"/>
  <c r="K3" i="23"/>
  <c r="R41" i="23" l="1"/>
  <c r="N49" i="23"/>
  <c r="K45" i="23"/>
  <c r="Q50" i="23"/>
  <c r="P43" i="23"/>
  <c r="Q47" i="23"/>
  <c r="M39" i="23"/>
  <c r="P51" i="23"/>
  <c r="R48" i="23"/>
  <c r="R44" i="23"/>
  <c r="R40" i="23"/>
  <c r="P50" i="23"/>
  <c r="M47" i="23"/>
  <c r="O43" i="23"/>
  <c r="P47" i="23"/>
  <c r="Q42" i="23"/>
  <c r="L39" i="23"/>
  <c r="O51" i="23"/>
  <c r="L48" i="23"/>
  <c r="L44" i="23"/>
  <c r="Q40" i="23"/>
  <c r="O50" i="23"/>
  <c r="O46" i="23"/>
  <c r="N43" i="23"/>
  <c r="Q46" i="23"/>
  <c r="R52" i="23"/>
  <c r="N51" i="23"/>
  <c r="K48" i="23"/>
  <c r="K44" i="23"/>
  <c r="P40" i="23"/>
  <c r="Q49" i="23"/>
  <c r="N46" i="23"/>
  <c r="P42" i="23"/>
  <c r="P46" i="23"/>
  <c r="P52" i="23"/>
  <c r="L51" i="23"/>
  <c r="L47" i="23"/>
  <c r="N40" i="23"/>
  <c r="O49" i="23"/>
  <c r="O52" i="23"/>
  <c r="K51" i="23"/>
  <c r="K47" i="23"/>
  <c r="K43" i="23"/>
  <c r="M40" i="23"/>
  <c r="Q48" i="23"/>
  <c r="P45" i="23"/>
  <c r="Q41" i="23"/>
  <c r="O44" i="23"/>
  <c r="R43" i="23"/>
  <c r="M46" i="23"/>
  <c r="K50" i="23"/>
  <c r="K39" i="23"/>
  <c r="N52" i="23"/>
  <c r="R50" i="23"/>
  <c r="R46" i="23"/>
  <c r="R42" i="23"/>
  <c r="P48" i="23"/>
  <c r="M45" i="23"/>
  <c r="N44" i="23"/>
  <c r="O40" i="23"/>
  <c r="O42" i="23"/>
  <c r="R39" i="23"/>
  <c r="M52" i="23"/>
  <c r="L50" i="23"/>
  <c r="L42" i="23"/>
  <c r="K40" i="23"/>
  <c r="Q44" i="23"/>
  <c r="M43" i="23"/>
  <c r="R35" i="23"/>
  <c r="R36" i="23"/>
  <c r="M5" i="23"/>
  <c r="D5" i="7"/>
  <c r="D6" i="7"/>
  <c r="C5" i="7"/>
  <c r="C6" i="7"/>
  <c r="R18" i="23" l="1"/>
  <c r="M41" i="23"/>
  <c r="R17" i="23"/>
  <c r="C129" i="21"/>
  <c r="D129" i="21" s="1"/>
  <c r="C128" i="21"/>
  <c r="D128" i="21" s="1"/>
  <c r="C127" i="21"/>
  <c r="D127" i="21" s="1"/>
  <c r="C126" i="21"/>
  <c r="D126" i="21" s="1"/>
  <c r="C125" i="21"/>
  <c r="D125" i="21" s="1"/>
  <c r="C124" i="21"/>
  <c r="D124" i="21" s="1"/>
  <c r="C123" i="21"/>
  <c r="D123" i="21" s="1"/>
  <c r="C122" i="21"/>
  <c r="D122" i="21" s="1"/>
  <c r="C121" i="21"/>
  <c r="D121" i="21" s="1"/>
  <c r="C120" i="21"/>
  <c r="D120" i="21" s="1"/>
  <c r="C119" i="21"/>
  <c r="D119" i="21" s="1"/>
  <c r="C118" i="21"/>
  <c r="D118" i="21" s="1"/>
  <c r="C117" i="21"/>
  <c r="D117" i="21" s="1"/>
  <c r="C116" i="21"/>
  <c r="D116" i="21" s="1"/>
  <c r="C115" i="21"/>
  <c r="D115" i="21" s="1"/>
  <c r="C114" i="21"/>
  <c r="D114" i="21" s="1"/>
  <c r="C113" i="21"/>
  <c r="D113" i="21" s="1"/>
  <c r="C112" i="21"/>
  <c r="D112" i="21" s="1"/>
  <c r="C111" i="21"/>
  <c r="D111" i="21" s="1"/>
  <c r="C110" i="21"/>
  <c r="D110" i="21" s="1"/>
  <c r="C109" i="21"/>
  <c r="D109" i="21" s="1"/>
  <c r="C108" i="21"/>
  <c r="D108" i="21" s="1"/>
  <c r="C107" i="21"/>
  <c r="D107" i="21" s="1"/>
  <c r="C106" i="21"/>
  <c r="D106" i="21" s="1"/>
  <c r="C105" i="21"/>
  <c r="D105" i="21" s="1"/>
  <c r="C104" i="21"/>
  <c r="D104" i="21" s="1"/>
  <c r="C103" i="21"/>
  <c r="D103" i="21" s="1"/>
  <c r="C102" i="21"/>
  <c r="D102" i="21" s="1"/>
  <c r="C101" i="21"/>
  <c r="D101" i="21" s="1"/>
  <c r="C100" i="21"/>
  <c r="D100" i="21" s="1"/>
  <c r="C99" i="21"/>
  <c r="D99" i="21" s="1"/>
  <c r="C98" i="21"/>
  <c r="D98" i="21" s="1"/>
  <c r="C97" i="21"/>
  <c r="D97" i="21" s="1"/>
  <c r="C96" i="21"/>
  <c r="D96" i="21" s="1"/>
  <c r="C95" i="21"/>
  <c r="D95" i="21" s="1"/>
  <c r="C94" i="21"/>
  <c r="D94" i="21" s="1"/>
  <c r="C93" i="21"/>
  <c r="D93" i="21" s="1"/>
  <c r="C92" i="21"/>
  <c r="D92" i="21" s="1"/>
  <c r="C91" i="21"/>
  <c r="D91" i="21" s="1"/>
  <c r="C90" i="21"/>
  <c r="D90" i="21" s="1"/>
  <c r="C89" i="21"/>
  <c r="D89" i="21" s="1"/>
  <c r="C88" i="21"/>
  <c r="D88" i="21" s="1"/>
  <c r="C87" i="21"/>
  <c r="D87" i="21" s="1"/>
  <c r="C86" i="21"/>
  <c r="D86" i="21" s="1"/>
  <c r="C85" i="21"/>
  <c r="D85" i="21" s="1"/>
  <c r="C84" i="21"/>
  <c r="D84" i="21" s="1"/>
  <c r="C83" i="21"/>
  <c r="D83" i="21" s="1"/>
  <c r="C82" i="21"/>
  <c r="D82" i="21" s="1"/>
  <c r="C81" i="21"/>
  <c r="D81" i="21" s="1"/>
  <c r="C80" i="21"/>
  <c r="D80" i="21" s="1"/>
  <c r="C79" i="21"/>
  <c r="D79" i="21" s="1"/>
  <c r="C78" i="21"/>
  <c r="D78" i="21" s="1"/>
  <c r="C77" i="21"/>
  <c r="D77" i="21" s="1"/>
  <c r="C76" i="21"/>
  <c r="D76" i="21" s="1"/>
  <c r="C75" i="21"/>
  <c r="D75" i="21" s="1"/>
  <c r="C74" i="21"/>
  <c r="D74" i="21" s="1"/>
  <c r="C73" i="21"/>
  <c r="D73" i="21" s="1"/>
  <c r="C72" i="21"/>
  <c r="D72" i="21" s="1"/>
  <c r="C71" i="21"/>
  <c r="D71" i="21" s="1"/>
  <c r="C70" i="21"/>
  <c r="D70" i="21" s="1"/>
  <c r="C69" i="21"/>
  <c r="D69" i="21" s="1"/>
  <c r="C68" i="21"/>
  <c r="D68" i="21" s="1"/>
  <c r="C67" i="21"/>
  <c r="D67" i="21" s="1"/>
  <c r="C66" i="21"/>
  <c r="D66" i="21" s="1"/>
  <c r="C65" i="21"/>
  <c r="D65" i="21" s="1"/>
  <c r="C64" i="21"/>
  <c r="D64" i="21" s="1"/>
  <c r="C63" i="21"/>
  <c r="D63" i="21" s="1"/>
  <c r="C62" i="21"/>
  <c r="D62" i="21" s="1"/>
  <c r="C61" i="21"/>
  <c r="D61" i="21" s="1"/>
  <c r="C60" i="21"/>
  <c r="D60" i="21" s="1"/>
  <c r="C59" i="21"/>
  <c r="D59" i="21" s="1"/>
  <c r="C58" i="21"/>
  <c r="D58" i="21" s="1"/>
  <c r="C57" i="21"/>
  <c r="D57" i="21" s="1"/>
  <c r="C56" i="21"/>
  <c r="D56" i="21" s="1"/>
  <c r="C55" i="21"/>
  <c r="D55" i="21" s="1"/>
  <c r="C54" i="21"/>
  <c r="D54" i="21" s="1"/>
  <c r="C53" i="21"/>
  <c r="D53" i="21" s="1"/>
  <c r="C52" i="21"/>
  <c r="D52" i="21" s="1"/>
  <c r="C51" i="21"/>
  <c r="D51" i="21" s="1"/>
  <c r="C50" i="21"/>
  <c r="D50" i="21" s="1"/>
  <c r="C49" i="21"/>
  <c r="D49" i="21" s="1"/>
  <c r="C48" i="21"/>
  <c r="D48" i="21" s="1"/>
  <c r="C47" i="21"/>
  <c r="D47" i="21" s="1"/>
  <c r="C46" i="21"/>
  <c r="D46" i="21" s="1"/>
  <c r="D45" i="21"/>
  <c r="C45" i="21"/>
  <c r="C44" i="21"/>
  <c r="D44" i="21" s="1"/>
  <c r="C43" i="21"/>
  <c r="D43" i="21" s="1"/>
  <c r="C42" i="21"/>
  <c r="D42" i="21" s="1"/>
  <c r="C41" i="21"/>
  <c r="D41" i="21" s="1"/>
  <c r="C40" i="21"/>
  <c r="D40" i="21" s="1"/>
  <c r="C39" i="21"/>
  <c r="D39" i="21" s="1"/>
  <c r="C38" i="21"/>
  <c r="D38" i="21" s="1"/>
  <c r="C37" i="21"/>
  <c r="D37" i="21" s="1"/>
  <c r="C36" i="21"/>
  <c r="D36" i="21" s="1"/>
  <c r="C35" i="21"/>
  <c r="D35" i="21" s="1"/>
  <c r="C34" i="21"/>
  <c r="D34" i="21" s="1"/>
  <c r="C33" i="21"/>
  <c r="D33" i="21" s="1"/>
  <c r="C32" i="21"/>
  <c r="D32" i="21" s="1"/>
  <c r="C31" i="21"/>
  <c r="D31" i="21" s="1"/>
  <c r="C30" i="21"/>
  <c r="D30" i="21" s="1"/>
  <c r="C29" i="21"/>
  <c r="D29" i="21" s="1"/>
  <c r="C28" i="21"/>
  <c r="D28" i="21" s="1"/>
  <c r="C27" i="21"/>
  <c r="D27" i="21" s="1"/>
  <c r="C26" i="21"/>
  <c r="D26" i="21" s="1"/>
  <c r="C25" i="21"/>
  <c r="D25" i="21" s="1"/>
  <c r="C24" i="21"/>
  <c r="D24" i="21" s="1"/>
  <c r="C23" i="21"/>
  <c r="D23" i="21" s="1"/>
  <c r="C22" i="21"/>
  <c r="D22" i="21" s="1"/>
  <c r="C21" i="21"/>
  <c r="D21" i="21" s="1"/>
  <c r="C20" i="21"/>
  <c r="D20" i="21" s="1"/>
  <c r="C19" i="21"/>
  <c r="D19" i="21" s="1"/>
  <c r="C18" i="21"/>
  <c r="D18" i="21" s="1"/>
  <c r="C17" i="21"/>
  <c r="D17" i="21" s="1"/>
  <c r="C16" i="21"/>
  <c r="D16" i="21" s="1"/>
  <c r="C15" i="21"/>
  <c r="D15" i="21" s="1"/>
  <c r="C14" i="21"/>
  <c r="D14" i="21" s="1"/>
  <c r="C13" i="21"/>
  <c r="D13" i="21" s="1"/>
  <c r="C12" i="21"/>
  <c r="D12" i="21" s="1"/>
  <c r="C11" i="21"/>
  <c r="D11" i="21" s="1"/>
  <c r="C10" i="21"/>
  <c r="D10" i="21" s="1"/>
  <c r="C9" i="21"/>
  <c r="D9" i="21" s="1"/>
  <c r="C8" i="21"/>
  <c r="D8" i="21" s="1"/>
  <c r="F3" i="21" l="1"/>
  <c r="F5" i="21" s="1"/>
  <c r="J8" i="20" l="1"/>
  <c r="D129" i="20"/>
  <c r="E129" i="20" s="1"/>
  <c r="F129" i="20" s="1"/>
  <c r="G129" i="20" s="1"/>
  <c r="D128" i="20"/>
  <c r="E128" i="20" s="1"/>
  <c r="F128" i="20" s="1"/>
  <c r="G128" i="20" s="1"/>
  <c r="D120" i="20"/>
  <c r="E120" i="20" s="1"/>
  <c r="F120" i="20" s="1"/>
  <c r="G120" i="20" s="1"/>
  <c r="D117" i="20"/>
  <c r="E117" i="20" s="1"/>
  <c r="F117" i="20" s="1"/>
  <c r="G117" i="20" s="1"/>
  <c r="D116" i="20"/>
  <c r="E116" i="20" s="1"/>
  <c r="F116" i="20" s="1"/>
  <c r="G116" i="20" s="1"/>
  <c r="D108" i="20"/>
  <c r="E108" i="20" s="1"/>
  <c r="F108" i="20" s="1"/>
  <c r="G108" i="20" s="1"/>
  <c r="D105" i="20"/>
  <c r="E105" i="20" s="1"/>
  <c r="F105" i="20" s="1"/>
  <c r="G105" i="20" s="1"/>
  <c r="D104" i="20"/>
  <c r="E104" i="20" s="1"/>
  <c r="F104" i="20" s="1"/>
  <c r="G104" i="20" s="1"/>
  <c r="D75" i="20"/>
  <c r="E75" i="20" s="1"/>
  <c r="F75" i="20" s="1"/>
  <c r="G75" i="20" s="1"/>
  <c r="D63" i="20"/>
  <c r="E63" i="20" s="1"/>
  <c r="F63" i="20" s="1"/>
  <c r="G63" i="20" s="1"/>
  <c r="D61" i="20"/>
  <c r="E61" i="20" s="1"/>
  <c r="F61" i="20" s="1"/>
  <c r="G61" i="20" s="1"/>
  <c r="D56" i="20"/>
  <c r="E56" i="20" s="1"/>
  <c r="F56" i="20" s="1"/>
  <c r="G56" i="20" s="1"/>
  <c r="D51" i="20"/>
  <c r="E51" i="20" s="1"/>
  <c r="F51" i="20" s="1"/>
  <c r="G51" i="20" s="1"/>
  <c r="D49" i="20"/>
  <c r="E49" i="20" s="1"/>
  <c r="F49" i="20" s="1"/>
  <c r="G49" i="20" s="1"/>
  <c r="D44" i="20"/>
  <c r="E44" i="20" s="1"/>
  <c r="F44" i="20" s="1"/>
  <c r="G44" i="20" s="1"/>
  <c r="D30" i="20"/>
  <c r="E30" i="20" s="1"/>
  <c r="F30" i="20" s="1"/>
  <c r="G30" i="20" s="1"/>
  <c r="D28" i="20"/>
  <c r="E28" i="20" s="1"/>
  <c r="F28" i="20" s="1"/>
  <c r="G28" i="20" s="1"/>
  <c r="D16" i="20"/>
  <c r="E16" i="20" s="1"/>
  <c r="F16" i="20" s="1"/>
  <c r="G16" i="20" s="1"/>
  <c r="D12" i="20"/>
  <c r="E12" i="20" s="1"/>
  <c r="F12" i="20" s="1"/>
  <c r="G12" i="20" s="1"/>
  <c r="C132" i="20"/>
  <c r="D127" i="20"/>
  <c r="E127" i="20" s="1"/>
  <c r="F127" i="20" s="1"/>
  <c r="G127" i="20" s="1"/>
  <c r="D126" i="20"/>
  <c r="E126" i="20" s="1"/>
  <c r="F126" i="20" s="1"/>
  <c r="G126" i="20" s="1"/>
  <c r="D125" i="20"/>
  <c r="E125" i="20" s="1"/>
  <c r="F125" i="20" s="1"/>
  <c r="G125" i="20" s="1"/>
  <c r="D124" i="20"/>
  <c r="E124" i="20" s="1"/>
  <c r="F124" i="20" s="1"/>
  <c r="G124" i="20" s="1"/>
  <c r="D123" i="20"/>
  <c r="E123" i="20" s="1"/>
  <c r="F123" i="20" s="1"/>
  <c r="G123" i="20" s="1"/>
  <c r="D122" i="20"/>
  <c r="E122" i="20" s="1"/>
  <c r="F122" i="20" s="1"/>
  <c r="G122" i="20" s="1"/>
  <c r="D121" i="20"/>
  <c r="E121" i="20" s="1"/>
  <c r="F121" i="20" s="1"/>
  <c r="G121" i="20" s="1"/>
  <c r="D115" i="20"/>
  <c r="E115" i="20" s="1"/>
  <c r="F115" i="20" s="1"/>
  <c r="G115" i="20" s="1"/>
  <c r="D114" i="20"/>
  <c r="E114" i="20" s="1"/>
  <c r="F114" i="20" s="1"/>
  <c r="G114" i="20" s="1"/>
  <c r="D113" i="20"/>
  <c r="E113" i="20" s="1"/>
  <c r="F113" i="20" s="1"/>
  <c r="G113" i="20" s="1"/>
  <c r="D112" i="20"/>
  <c r="E112" i="20" s="1"/>
  <c r="F112" i="20" s="1"/>
  <c r="G112" i="20" s="1"/>
  <c r="D111" i="20"/>
  <c r="E111" i="20" s="1"/>
  <c r="F111" i="20" s="1"/>
  <c r="G111" i="20" s="1"/>
  <c r="D110" i="20"/>
  <c r="E110" i="20" s="1"/>
  <c r="F110" i="20" s="1"/>
  <c r="G110" i="20" s="1"/>
  <c r="D109" i="20"/>
  <c r="E109" i="20" s="1"/>
  <c r="F109" i="20" s="1"/>
  <c r="G109" i="20" s="1"/>
  <c r="D103" i="20"/>
  <c r="E103" i="20" s="1"/>
  <c r="F103" i="20" s="1"/>
  <c r="G103" i="20" s="1"/>
  <c r="D102" i="20"/>
  <c r="E102" i="20" s="1"/>
  <c r="F102" i="20" s="1"/>
  <c r="G102" i="20" s="1"/>
  <c r="D101" i="20"/>
  <c r="E101" i="20" s="1"/>
  <c r="F101" i="20" s="1"/>
  <c r="G101" i="20" s="1"/>
  <c r="D100" i="20"/>
  <c r="E100" i="20" s="1"/>
  <c r="F100" i="20" s="1"/>
  <c r="G100" i="20" s="1"/>
  <c r="D99" i="20"/>
  <c r="E99" i="20" s="1"/>
  <c r="F99" i="20" s="1"/>
  <c r="G99" i="20" s="1"/>
  <c r="D98" i="20"/>
  <c r="E98" i="20" s="1"/>
  <c r="F98" i="20" s="1"/>
  <c r="G98" i="20" s="1"/>
  <c r="D97" i="20"/>
  <c r="E97" i="20" s="1"/>
  <c r="F97" i="20" s="1"/>
  <c r="G97" i="20" s="1"/>
  <c r="D93" i="20"/>
  <c r="E93" i="20" s="1"/>
  <c r="F93" i="20" s="1"/>
  <c r="G93" i="20" s="1"/>
  <c r="D92" i="20"/>
  <c r="E92" i="20" s="1"/>
  <c r="F92" i="20" s="1"/>
  <c r="G92" i="20" s="1"/>
  <c r="D91" i="20"/>
  <c r="E91" i="20" s="1"/>
  <c r="F91" i="20" s="1"/>
  <c r="G91" i="20" s="1"/>
  <c r="D90" i="20"/>
  <c r="E90" i="20" s="1"/>
  <c r="F90" i="20" s="1"/>
  <c r="G90" i="20" s="1"/>
  <c r="D89" i="20"/>
  <c r="E89" i="20" s="1"/>
  <c r="F89" i="20" s="1"/>
  <c r="G89" i="20" s="1"/>
  <c r="D88" i="20"/>
  <c r="E88" i="20" s="1"/>
  <c r="F88" i="20" s="1"/>
  <c r="G88" i="20" s="1"/>
  <c r="D87" i="20"/>
  <c r="E87" i="20" s="1"/>
  <c r="F87" i="20" s="1"/>
  <c r="G87" i="20" s="1"/>
  <c r="D86" i="20"/>
  <c r="E86" i="20" s="1"/>
  <c r="F86" i="20" s="1"/>
  <c r="G86" i="20" s="1"/>
  <c r="D85" i="20"/>
  <c r="E85" i="20" s="1"/>
  <c r="F85" i="20" s="1"/>
  <c r="G85" i="20" s="1"/>
  <c r="D84" i="20"/>
  <c r="E84" i="20" s="1"/>
  <c r="F84" i="20" s="1"/>
  <c r="G84" i="20" s="1"/>
  <c r="D81" i="20"/>
  <c r="E81" i="20" s="1"/>
  <c r="F81" i="20" s="1"/>
  <c r="G81" i="20" s="1"/>
  <c r="D80" i="20"/>
  <c r="E80" i="20" s="1"/>
  <c r="F80" i="20" s="1"/>
  <c r="G80" i="20" s="1"/>
  <c r="D79" i="20"/>
  <c r="E79" i="20" s="1"/>
  <c r="F79" i="20" s="1"/>
  <c r="G79" i="20" s="1"/>
  <c r="D78" i="20"/>
  <c r="E78" i="20" s="1"/>
  <c r="F78" i="20" s="1"/>
  <c r="G78" i="20" s="1"/>
  <c r="D77" i="20"/>
  <c r="E77" i="20" s="1"/>
  <c r="F77" i="20" s="1"/>
  <c r="G77" i="20" s="1"/>
  <c r="D76" i="20"/>
  <c r="E76" i="20" s="1"/>
  <c r="F76" i="20" s="1"/>
  <c r="G76" i="20" s="1"/>
  <c r="D74" i="20"/>
  <c r="E74" i="20" s="1"/>
  <c r="F74" i="20" s="1"/>
  <c r="G74" i="20" s="1"/>
  <c r="D73" i="20"/>
  <c r="E73" i="20" s="1"/>
  <c r="F73" i="20" s="1"/>
  <c r="G73" i="20" s="1"/>
  <c r="D69" i="20"/>
  <c r="E69" i="20" s="1"/>
  <c r="F69" i="20" s="1"/>
  <c r="G69" i="20" s="1"/>
  <c r="D68" i="20"/>
  <c r="E68" i="20" s="1"/>
  <c r="F68" i="20" s="1"/>
  <c r="G68" i="20" s="1"/>
  <c r="D66" i="20"/>
  <c r="E66" i="20" s="1"/>
  <c r="F66" i="20" s="1"/>
  <c r="G66" i="20" s="1"/>
  <c r="D65" i="20"/>
  <c r="E65" i="20" s="1"/>
  <c r="F65" i="20" s="1"/>
  <c r="G65" i="20" s="1"/>
  <c r="D64" i="20"/>
  <c r="E64" i="20" s="1"/>
  <c r="F64" i="20" s="1"/>
  <c r="G64" i="20" s="1"/>
  <c r="D62" i="20"/>
  <c r="E62" i="20" s="1"/>
  <c r="F62" i="20" s="1"/>
  <c r="G62" i="20" s="1"/>
  <c r="D57" i="20"/>
  <c r="E57" i="20" s="1"/>
  <c r="F57" i="20" s="1"/>
  <c r="G57" i="20" s="1"/>
  <c r="D55" i="20"/>
  <c r="E55" i="20" s="1"/>
  <c r="F55" i="20" s="1"/>
  <c r="G55" i="20" s="1"/>
  <c r="D54" i="20"/>
  <c r="E54" i="20" s="1"/>
  <c r="F54" i="20" s="1"/>
  <c r="G54" i="20" s="1"/>
  <c r="D53" i="20"/>
  <c r="E53" i="20" s="1"/>
  <c r="F53" i="20" s="1"/>
  <c r="G53" i="20" s="1"/>
  <c r="D52" i="20"/>
  <c r="E52" i="20" s="1"/>
  <c r="F52" i="20" s="1"/>
  <c r="G52" i="20" s="1"/>
  <c r="D50" i="20"/>
  <c r="E50" i="20" s="1"/>
  <c r="F50" i="20" s="1"/>
  <c r="G50" i="20" s="1"/>
  <c r="D45" i="20"/>
  <c r="E45" i="20" s="1"/>
  <c r="F45" i="20" s="1"/>
  <c r="G45" i="20" s="1"/>
  <c r="D43" i="20"/>
  <c r="E43" i="20" s="1"/>
  <c r="F43" i="20" s="1"/>
  <c r="G43" i="20" s="1"/>
  <c r="D42" i="20"/>
  <c r="E42" i="20" s="1"/>
  <c r="F42" i="20" s="1"/>
  <c r="G42" i="20" s="1"/>
  <c r="D41" i="20"/>
  <c r="E41" i="20" s="1"/>
  <c r="F41" i="20" s="1"/>
  <c r="G41" i="20" s="1"/>
  <c r="D40" i="20"/>
  <c r="E40" i="20" s="1"/>
  <c r="F40" i="20" s="1"/>
  <c r="G40" i="20" s="1"/>
  <c r="D39" i="20"/>
  <c r="E39" i="20" s="1"/>
  <c r="F39" i="20" s="1"/>
  <c r="G39" i="20" s="1"/>
  <c r="D38" i="20"/>
  <c r="E38" i="20" s="1"/>
  <c r="F38" i="20" s="1"/>
  <c r="G38" i="20" s="1"/>
  <c r="D37" i="20"/>
  <c r="E37" i="20" s="1"/>
  <c r="F37" i="20" s="1"/>
  <c r="G37" i="20" s="1"/>
  <c r="D36" i="20"/>
  <c r="E36" i="20" s="1"/>
  <c r="F36" i="20" s="1"/>
  <c r="G36" i="20" s="1"/>
  <c r="D35" i="20"/>
  <c r="E35" i="20" s="1"/>
  <c r="F35" i="20" s="1"/>
  <c r="G35" i="20" s="1"/>
  <c r="D34" i="20"/>
  <c r="E34" i="20" s="1"/>
  <c r="F34" i="20" s="1"/>
  <c r="G34" i="20" s="1"/>
  <c r="D33" i="20"/>
  <c r="E33" i="20" s="1"/>
  <c r="F33" i="20" s="1"/>
  <c r="G33" i="20" s="1"/>
  <c r="D32" i="20"/>
  <c r="E32" i="20" s="1"/>
  <c r="F32" i="20" s="1"/>
  <c r="G32" i="20" s="1"/>
  <c r="D31" i="20"/>
  <c r="E31" i="20" s="1"/>
  <c r="F31" i="20" s="1"/>
  <c r="G31" i="20" s="1"/>
  <c r="D29" i="20"/>
  <c r="E29" i="20" s="1"/>
  <c r="F29" i="20" s="1"/>
  <c r="G29" i="20" s="1"/>
  <c r="J28" i="20"/>
  <c r="J27" i="20"/>
  <c r="D27" i="20"/>
  <c r="E27" i="20" s="1"/>
  <c r="F27" i="20" s="1"/>
  <c r="G27" i="20" s="1"/>
  <c r="J26" i="20"/>
  <c r="D26" i="20"/>
  <c r="E26" i="20" s="1"/>
  <c r="F26" i="20" s="1"/>
  <c r="G26" i="20" s="1"/>
  <c r="J25" i="20"/>
  <c r="D25" i="20"/>
  <c r="E25" i="20" s="1"/>
  <c r="F25" i="20" s="1"/>
  <c r="G25" i="20" s="1"/>
  <c r="J24" i="20"/>
  <c r="D24" i="20"/>
  <c r="E24" i="20" s="1"/>
  <c r="F24" i="20" s="1"/>
  <c r="G24" i="20" s="1"/>
  <c r="J23" i="20"/>
  <c r="J22" i="20"/>
  <c r="J21" i="20"/>
  <c r="D21" i="20"/>
  <c r="E21" i="20" s="1"/>
  <c r="F21" i="20" s="1"/>
  <c r="G21" i="20" s="1"/>
  <c r="J20" i="20"/>
  <c r="D20" i="20"/>
  <c r="E20" i="20" s="1"/>
  <c r="F20" i="20" s="1"/>
  <c r="G20" i="20" s="1"/>
  <c r="J19" i="20"/>
  <c r="D19" i="20"/>
  <c r="E19" i="20" s="1"/>
  <c r="F19" i="20" s="1"/>
  <c r="G19" i="20" s="1"/>
  <c r="J18" i="20"/>
  <c r="D18" i="20"/>
  <c r="E18" i="20" s="1"/>
  <c r="F18" i="20" s="1"/>
  <c r="G18" i="20" s="1"/>
  <c r="J17" i="20"/>
  <c r="D17" i="20"/>
  <c r="E17" i="20" s="1"/>
  <c r="F17" i="20" s="1"/>
  <c r="G17" i="20" s="1"/>
  <c r="J16" i="20"/>
  <c r="J15" i="20"/>
  <c r="D15" i="20"/>
  <c r="E15" i="20" s="1"/>
  <c r="F15" i="20" s="1"/>
  <c r="G15" i="20" s="1"/>
  <c r="J14" i="20"/>
  <c r="D14" i="20"/>
  <c r="E14" i="20" s="1"/>
  <c r="F14" i="20" s="1"/>
  <c r="G14" i="20" s="1"/>
  <c r="J13" i="20"/>
  <c r="D13" i="20"/>
  <c r="E13" i="20" s="1"/>
  <c r="F13" i="20" s="1"/>
  <c r="G13" i="20" s="1"/>
  <c r="J12" i="20"/>
  <c r="J11" i="20"/>
  <c r="J10" i="20"/>
  <c r="J9" i="20"/>
  <c r="D9" i="20"/>
  <c r="E9" i="20" s="1"/>
  <c r="F9" i="20" s="1"/>
  <c r="G9" i="20" s="1"/>
  <c r="D8" i="20"/>
  <c r="E8" i="20" s="1"/>
  <c r="F8" i="20" s="1"/>
  <c r="G8" i="20" s="1"/>
  <c r="K9" i="15"/>
  <c r="E10" i="15"/>
  <c r="F10" i="15" s="1"/>
  <c r="G10" i="15" s="1"/>
  <c r="H10" i="15" s="1"/>
  <c r="E11" i="15"/>
  <c r="F11" i="15" s="1"/>
  <c r="G11" i="15" s="1"/>
  <c r="H11" i="15" s="1"/>
  <c r="E12" i="15"/>
  <c r="F12" i="15" s="1"/>
  <c r="G12" i="15" s="1"/>
  <c r="H12" i="15" s="1"/>
  <c r="E13" i="15"/>
  <c r="F13" i="15" s="1"/>
  <c r="G13" i="15" s="1"/>
  <c r="H13" i="15" s="1"/>
  <c r="E14" i="15"/>
  <c r="F14" i="15" s="1"/>
  <c r="G14" i="15" s="1"/>
  <c r="H14" i="15" s="1"/>
  <c r="E15" i="15"/>
  <c r="F15" i="15" s="1"/>
  <c r="G15" i="15" s="1"/>
  <c r="H15" i="15" s="1"/>
  <c r="E16" i="15"/>
  <c r="F16" i="15" s="1"/>
  <c r="G16" i="15" s="1"/>
  <c r="H16" i="15" s="1"/>
  <c r="E17" i="15"/>
  <c r="F17" i="15" s="1"/>
  <c r="G17" i="15" s="1"/>
  <c r="H17" i="15" s="1"/>
  <c r="E18" i="15"/>
  <c r="F18" i="15" s="1"/>
  <c r="G18" i="15" s="1"/>
  <c r="H18" i="15" s="1"/>
  <c r="E19" i="15"/>
  <c r="F19" i="15" s="1"/>
  <c r="G19" i="15" s="1"/>
  <c r="H19" i="15" s="1"/>
  <c r="E20" i="15"/>
  <c r="F20" i="15" s="1"/>
  <c r="G20" i="15" s="1"/>
  <c r="H20" i="15" s="1"/>
  <c r="E21" i="15"/>
  <c r="F21" i="15" s="1"/>
  <c r="G21" i="15" s="1"/>
  <c r="H21" i="15" s="1"/>
  <c r="E22" i="15"/>
  <c r="F22" i="15" s="1"/>
  <c r="G22" i="15" s="1"/>
  <c r="H22" i="15" s="1"/>
  <c r="E23" i="15"/>
  <c r="F23" i="15" s="1"/>
  <c r="G23" i="15" s="1"/>
  <c r="H23" i="15" s="1"/>
  <c r="E24" i="15"/>
  <c r="F24" i="15" s="1"/>
  <c r="G24" i="15" s="1"/>
  <c r="H24" i="15" s="1"/>
  <c r="E25" i="15"/>
  <c r="F25" i="15" s="1"/>
  <c r="G25" i="15" s="1"/>
  <c r="H25" i="15" s="1"/>
  <c r="E26" i="15"/>
  <c r="F26" i="15" s="1"/>
  <c r="G26" i="15" s="1"/>
  <c r="H26" i="15" s="1"/>
  <c r="E27" i="15"/>
  <c r="F27" i="15" s="1"/>
  <c r="G27" i="15" s="1"/>
  <c r="H27" i="15" s="1"/>
  <c r="E28" i="15"/>
  <c r="F28" i="15" s="1"/>
  <c r="G28" i="15" s="1"/>
  <c r="H28" i="15" s="1"/>
  <c r="E29" i="15"/>
  <c r="F29" i="15" s="1"/>
  <c r="G29" i="15" s="1"/>
  <c r="H29" i="15" s="1"/>
  <c r="E30" i="15"/>
  <c r="F30" i="15" s="1"/>
  <c r="G30" i="15" s="1"/>
  <c r="H30" i="15" s="1"/>
  <c r="E31" i="15"/>
  <c r="F31" i="15" s="1"/>
  <c r="G31" i="15" s="1"/>
  <c r="H31" i="15" s="1"/>
  <c r="E32" i="15"/>
  <c r="F32" i="15" s="1"/>
  <c r="G32" i="15" s="1"/>
  <c r="H32" i="15" s="1"/>
  <c r="E33" i="15"/>
  <c r="F33" i="15" s="1"/>
  <c r="G33" i="15" s="1"/>
  <c r="H33" i="15" s="1"/>
  <c r="E34" i="15"/>
  <c r="F34" i="15" s="1"/>
  <c r="G34" i="15" s="1"/>
  <c r="H34" i="15" s="1"/>
  <c r="E35" i="15"/>
  <c r="F35" i="15" s="1"/>
  <c r="G35" i="15" s="1"/>
  <c r="H35" i="15" s="1"/>
  <c r="E36" i="15"/>
  <c r="F36" i="15" s="1"/>
  <c r="G36" i="15" s="1"/>
  <c r="H36" i="15" s="1"/>
  <c r="E37" i="15"/>
  <c r="F37" i="15" s="1"/>
  <c r="G37" i="15" s="1"/>
  <c r="H37" i="15" s="1"/>
  <c r="E38" i="15"/>
  <c r="F38" i="15" s="1"/>
  <c r="G38" i="15" s="1"/>
  <c r="H38" i="15" s="1"/>
  <c r="E39" i="15"/>
  <c r="F39" i="15" s="1"/>
  <c r="G39" i="15" s="1"/>
  <c r="H39" i="15" s="1"/>
  <c r="E40" i="15"/>
  <c r="F40" i="15" s="1"/>
  <c r="G40" i="15" s="1"/>
  <c r="H40" i="15" s="1"/>
  <c r="E41" i="15"/>
  <c r="F41" i="15" s="1"/>
  <c r="G41" i="15" s="1"/>
  <c r="H41" i="15" s="1"/>
  <c r="E42" i="15"/>
  <c r="F42" i="15" s="1"/>
  <c r="G42" i="15" s="1"/>
  <c r="H42" i="15" s="1"/>
  <c r="E43" i="15"/>
  <c r="F43" i="15" s="1"/>
  <c r="G43" i="15" s="1"/>
  <c r="H43" i="15" s="1"/>
  <c r="E44" i="15"/>
  <c r="F44" i="15" s="1"/>
  <c r="G44" i="15" s="1"/>
  <c r="H44" i="15" s="1"/>
  <c r="E45" i="15"/>
  <c r="F45" i="15" s="1"/>
  <c r="G45" i="15" s="1"/>
  <c r="H45" i="15" s="1"/>
  <c r="E46" i="15"/>
  <c r="F46" i="15" s="1"/>
  <c r="G46" i="15" s="1"/>
  <c r="H46" i="15" s="1"/>
  <c r="E47" i="15"/>
  <c r="F47" i="15" s="1"/>
  <c r="G47" i="15" s="1"/>
  <c r="H47" i="15" s="1"/>
  <c r="E48" i="15"/>
  <c r="F48" i="15" s="1"/>
  <c r="G48" i="15" s="1"/>
  <c r="H48" i="15" s="1"/>
  <c r="E49" i="15"/>
  <c r="F49" i="15" s="1"/>
  <c r="G49" i="15" s="1"/>
  <c r="H49" i="15" s="1"/>
  <c r="E50" i="15"/>
  <c r="F50" i="15" s="1"/>
  <c r="G50" i="15" s="1"/>
  <c r="H50" i="15" s="1"/>
  <c r="E51" i="15"/>
  <c r="F51" i="15" s="1"/>
  <c r="G51" i="15" s="1"/>
  <c r="H51" i="15" s="1"/>
  <c r="E52" i="15"/>
  <c r="F52" i="15" s="1"/>
  <c r="G52" i="15" s="1"/>
  <c r="H52" i="15" s="1"/>
  <c r="E53" i="15"/>
  <c r="F53" i="15" s="1"/>
  <c r="G53" i="15" s="1"/>
  <c r="H53" i="15" s="1"/>
  <c r="E54" i="15"/>
  <c r="F54" i="15" s="1"/>
  <c r="G54" i="15" s="1"/>
  <c r="H54" i="15" s="1"/>
  <c r="E55" i="15"/>
  <c r="F55" i="15" s="1"/>
  <c r="G55" i="15" s="1"/>
  <c r="H55" i="15" s="1"/>
  <c r="E56" i="15"/>
  <c r="F56" i="15" s="1"/>
  <c r="G56" i="15" s="1"/>
  <c r="H56" i="15" s="1"/>
  <c r="E57" i="15"/>
  <c r="F57" i="15" s="1"/>
  <c r="G57" i="15" s="1"/>
  <c r="H57" i="15" s="1"/>
  <c r="E58" i="15"/>
  <c r="F58" i="15" s="1"/>
  <c r="G58" i="15" s="1"/>
  <c r="H58" i="15" s="1"/>
  <c r="E59" i="15"/>
  <c r="F59" i="15" s="1"/>
  <c r="G59" i="15" s="1"/>
  <c r="H59" i="15" s="1"/>
  <c r="E60" i="15"/>
  <c r="F60" i="15" s="1"/>
  <c r="G60" i="15" s="1"/>
  <c r="H60" i="15" s="1"/>
  <c r="E61" i="15"/>
  <c r="F61" i="15" s="1"/>
  <c r="G61" i="15" s="1"/>
  <c r="H61" i="15" s="1"/>
  <c r="E62" i="15"/>
  <c r="F62" i="15" s="1"/>
  <c r="G62" i="15" s="1"/>
  <c r="H62" i="15" s="1"/>
  <c r="E63" i="15"/>
  <c r="F63" i="15" s="1"/>
  <c r="G63" i="15" s="1"/>
  <c r="H63" i="15" s="1"/>
  <c r="E64" i="15"/>
  <c r="F64" i="15" s="1"/>
  <c r="G64" i="15" s="1"/>
  <c r="H64" i="15" s="1"/>
  <c r="E65" i="15"/>
  <c r="F65" i="15" s="1"/>
  <c r="G65" i="15" s="1"/>
  <c r="H65" i="15" s="1"/>
  <c r="E66" i="15"/>
  <c r="F66" i="15" s="1"/>
  <c r="G66" i="15" s="1"/>
  <c r="H66" i="15" s="1"/>
  <c r="E67" i="15"/>
  <c r="F67" i="15" s="1"/>
  <c r="G67" i="15" s="1"/>
  <c r="H67" i="15" s="1"/>
  <c r="E68" i="15"/>
  <c r="F68" i="15" s="1"/>
  <c r="G68" i="15" s="1"/>
  <c r="H68" i="15" s="1"/>
  <c r="E69" i="15"/>
  <c r="F69" i="15" s="1"/>
  <c r="G69" i="15" s="1"/>
  <c r="H69" i="15" s="1"/>
  <c r="E70" i="15"/>
  <c r="F70" i="15" s="1"/>
  <c r="G70" i="15" s="1"/>
  <c r="H70" i="15" s="1"/>
  <c r="E71" i="15"/>
  <c r="F71" i="15" s="1"/>
  <c r="G71" i="15" s="1"/>
  <c r="H71" i="15" s="1"/>
  <c r="E72" i="15"/>
  <c r="F72" i="15" s="1"/>
  <c r="G72" i="15" s="1"/>
  <c r="H72" i="15" s="1"/>
  <c r="E73" i="15"/>
  <c r="F73" i="15" s="1"/>
  <c r="G73" i="15" s="1"/>
  <c r="H73" i="15" s="1"/>
  <c r="E74" i="15"/>
  <c r="F74" i="15" s="1"/>
  <c r="G74" i="15" s="1"/>
  <c r="H74" i="15" s="1"/>
  <c r="E75" i="15"/>
  <c r="F75" i="15" s="1"/>
  <c r="G75" i="15" s="1"/>
  <c r="H75" i="15" s="1"/>
  <c r="E76" i="15"/>
  <c r="F76" i="15" s="1"/>
  <c r="G76" i="15" s="1"/>
  <c r="H76" i="15" s="1"/>
  <c r="E77" i="15"/>
  <c r="F77" i="15" s="1"/>
  <c r="G77" i="15" s="1"/>
  <c r="H77" i="15" s="1"/>
  <c r="E78" i="15"/>
  <c r="F78" i="15" s="1"/>
  <c r="G78" i="15" s="1"/>
  <c r="H78" i="15" s="1"/>
  <c r="E79" i="15"/>
  <c r="F79" i="15" s="1"/>
  <c r="G79" i="15" s="1"/>
  <c r="H79" i="15" s="1"/>
  <c r="E80" i="15"/>
  <c r="F80" i="15" s="1"/>
  <c r="G80" i="15" s="1"/>
  <c r="H80" i="15" s="1"/>
  <c r="E81" i="15"/>
  <c r="F81" i="15" s="1"/>
  <c r="G81" i="15" s="1"/>
  <c r="H81" i="15" s="1"/>
  <c r="E82" i="15"/>
  <c r="F82" i="15" s="1"/>
  <c r="G82" i="15" s="1"/>
  <c r="H82" i="15" s="1"/>
  <c r="E83" i="15"/>
  <c r="F83" i="15" s="1"/>
  <c r="G83" i="15" s="1"/>
  <c r="H83" i="15" s="1"/>
  <c r="E84" i="15"/>
  <c r="F84" i="15" s="1"/>
  <c r="G84" i="15" s="1"/>
  <c r="H84" i="15" s="1"/>
  <c r="E85" i="15"/>
  <c r="F85" i="15" s="1"/>
  <c r="G85" i="15" s="1"/>
  <c r="H85" i="15" s="1"/>
  <c r="E86" i="15"/>
  <c r="F86" i="15" s="1"/>
  <c r="G86" i="15" s="1"/>
  <c r="H86" i="15" s="1"/>
  <c r="E87" i="15"/>
  <c r="F87" i="15" s="1"/>
  <c r="G87" i="15" s="1"/>
  <c r="H87" i="15" s="1"/>
  <c r="E88" i="15"/>
  <c r="F88" i="15" s="1"/>
  <c r="G88" i="15" s="1"/>
  <c r="H88" i="15" s="1"/>
  <c r="E89" i="15"/>
  <c r="F89" i="15" s="1"/>
  <c r="G89" i="15" s="1"/>
  <c r="H89" i="15" s="1"/>
  <c r="E90" i="15"/>
  <c r="F90" i="15" s="1"/>
  <c r="G90" i="15" s="1"/>
  <c r="H90" i="15" s="1"/>
  <c r="E91" i="15"/>
  <c r="F91" i="15" s="1"/>
  <c r="G91" i="15" s="1"/>
  <c r="H91" i="15" s="1"/>
  <c r="E92" i="15"/>
  <c r="F92" i="15" s="1"/>
  <c r="G92" i="15" s="1"/>
  <c r="H92" i="15" s="1"/>
  <c r="E93" i="15"/>
  <c r="F93" i="15" s="1"/>
  <c r="G93" i="15" s="1"/>
  <c r="H93" i="15" s="1"/>
  <c r="E94" i="15"/>
  <c r="F94" i="15" s="1"/>
  <c r="G94" i="15" s="1"/>
  <c r="H94" i="15" s="1"/>
  <c r="E95" i="15"/>
  <c r="F95" i="15" s="1"/>
  <c r="G95" i="15" s="1"/>
  <c r="H95" i="15" s="1"/>
  <c r="E96" i="15"/>
  <c r="F96" i="15" s="1"/>
  <c r="G96" i="15" s="1"/>
  <c r="H96" i="15" s="1"/>
  <c r="E97" i="15"/>
  <c r="F97" i="15" s="1"/>
  <c r="G97" i="15" s="1"/>
  <c r="H97" i="15" s="1"/>
  <c r="E98" i="15"/>
  <c r="F98" i="15" s="1"/>
  <c r="G98" i="15" s="1"/>
  <c r="H98" i="15" s="1"/>
  <c r="E99" i="15"/>
  <c r="F99" i="15" s="1"/>
  <c r="G99" i="15" s="1"/>
  <c r="H99" i="15" s="1"/>
  <c r="E100" i="15"/>
  <c r="F100" i="15" s="1"/>
  <c r="G100" i="15" s="1"/>
  <c r="H100" i="15" s="1"/>
  <c r="E101" i="15"/>
  <c r="F101" i="15" s="1"/>
  <c r="G101" i="15" s="1"/>
  <c r="H101" i="15" s="1"/>
  <c r="E102" i="15"/>
  <c r="F102" i="15" s="1"/>
  <c r="G102" i="15" s="1"/>
  <c r="H102" i="15" s="1"/>
  <c r="E103" i="15"/>
  <c r="F103" i="15" s="1"/>
  <c r="G103" i="15" s="1"/>
  <c r="H103" i="15" s="1"/>
  <c r="E104" i="15"/>
  <c r="F104" i="15" s="1"/>
  <c r="G104" i="15" s="1"/>
  <c r="H104" i="15" s="1"/>
  <c r="E105" i="15"/>
  <c r="F105" i="15" s="1"/>
  <c r="G105" i="15" s="1"/>
  <c r="H105" i="15" s="1"/>
  <c r="E106" i="15"/>
  <c r="F106" i="15" s="1"/>
  <c r="G106" i="15" s="1"/>
  <c r="H106" i="15" s="1"/>
  <c r="E107" i="15"/>
  <c r="F107" i="15" s="1"/>
  <c r="G107" i="15" s="1"/>
  <c r="H107" i="15" s="1"/>
  <c r="E108" i="15"/>
  <c r="F108" i="15" s="1"/>
  <c r="G108" i="15" s="1"/>
  <c r="H108" i="15" s="1"/>
  <c r="E109" i="15"/>
  <c r="F109" i="15" s="1"/>
  <c r="G109" i="15" s="1"/>
  <c r="H109" i="15" s="1"/>
  <c r="E110" i="15"/>
  <c r="F110" i="15" s="1"/>
  <c r="G110" i="15" s="1"/>
  <c r="H110" i="15" s="1"/>
  <c r="E111" i="15"/>
  <c r="F111" i="15" s="1"/>
  <c r="G111" i="15" s="1"/>
  <c r="H111" i="15" s="1"/>
  <c r="E112" i="15"/>
  <c r="F112" i="15" s="1"/>
  <c r="G112" i="15" s="1"/>
  <c r="H112" i="15" s="1"/>
  <c r="E113" i="15"/>
  <c r="F113" i="15" s="1"/>
  <c r="G113" i="15" s="1"/>
  <c r="H113" i="15" s="1"/>
  <c r="E114" i="15"/>
  <c r="F114" i="15" s="1"/>
  <c r="G114" i="15" s="1"/>
  <c r="H114" i="15" s="1"/>
  <c r="E115" i="15"/>
  <c r="F115" i="15" s="1"/>
  <c r="G115" i="15" s="1"/>
  <c r="H115" i="15" s="1"/>
  <c r="E116" i="15"/>
  <c r="F116" i="15" s="1"/>
  <c r="G116" i="15" s="1"/>
  <c r="H116" i="15" s="1"/>
  <c r="E117" i="15"/>
  <c r="F117" i="15" s="1"/>
  <c r="G117" i="15" s="1"/>
  <c r="H117" i="15" s="1"/>
  <c r="E118" i="15"/>
  <c r="F118" i="15" s="1"/>
  <c r="G118" i="15" s="1"/>
  <c r="H118" i="15" s="1"/>
  <c r="E119" i="15"/>
  <c r="F119" i="15" s="1"/>
  <c r="G119" i="15" s="1"/>
  <c r="H119" i="15" s="1"/>
  <c r="E120" i="15"/>
  <c r="F120" i="15" s="1"/>
  <c r="G120" i="15" s="1"/>
  <c r="H120" i="15" s="1"/>
  <c r="E121" i="15"/>
  <c r="F121" i="15" s="1"/>
  <c r="G121" i="15" s="1"/>
  <c r="H121" i="15" s="1"/>
  <c r="E122" i="15"/>
  <c r="F122" i="15" s="1"/>
  <c r="G122" i="15" s="1"/>
  <c r="H122" i="15" s="1"/>
  <c r="E123" i="15"/>
  <c r="F123" i="15" s="1"/>
  <c r="G123" i="15" s="1"/>
  <c r="H123" i="15" s="1"/>
  <c r="E124" i="15"/>
  <c r="F124" i="15" s="1"/>
  <c r="G124" i="15" s="1"/>
  <c r="H124" i="15" s="1"/>
  <c r="E125" i="15"/>
  <c r="F125" i="15" s="1"/>
  <c r="G125" i="15" s="1"/>
  <c r="H125" i="15" s="1"/>
  <c r="E126" i="15"/>
  <c r="F126" i="15" s="1"/>
  <c r="G126" i="15" s="1"/>
  <c r="H126" i="15" s="1"/>
  <c r="E127" i="15"/>
  <c r="F127" i="15" s="1"/>
  <c r="G127" i="15" s="1"/>
  <c r="H127" i="15" s="1"/>
  <c r="E128" i="15"/>
  <c r="F128" i="15" s="1"/>
  <c r="G128" i="15" s="1"/>
  <c r="H128" i="15" s="1"/>
  <c r="E129" i="15"/>
  <c r="F129" i="15" s="1"/>
  <c r="G129" i="15" s="1"/>
  <c r="H129" i="15" s="1"/>
  <c r="E130" i="15"/>
  <c r="F130" i="15" s="1"/>
  <c r="G130" i="15" s="1"/>
  <c r="H130" i="15" s="1"/>
  <c r="E9" i="15"/>
  <c r="F9" i="15" s="1"/>
  <c r="G9" i="15" s="1"/>
  <c r="H9" i="15" s="1"/>
  <c r="D10" i="20" l="1"/>
  <c r="E10" i="20" s="1"/>
  <c r="F10" i="20" s="1"/>
  <c r="G10" i="20" s="1"/>
  <c r="D47" i="20"/>
  <c r="E47" i="20" s="1"/>
  <c r="F47" i="20" s="1"/>
  <c r="G47" i="20" s="1"/>
  <c r="D59" i="20"/>
  <c r="E59" i="20" s="1"/>
  <c r="F59" i="20" s="1"/>
  <c r="G59" i="20" s="1"/>
  <c r="D70" i="20"/>
  <c r="E70" i="20" s="1"/>
  <c r="F70" i="20" s="1"/>
  <c r="G70" i="20" s="1"/>
  <c r="D48" i="20"/>
  <c r="E48" i="20" s="1"/>
  <c r="F48" i="20" s="1"/>
  <c r="G48" i="20" s="1"/>
  <c r="D60" i="20"/>
  <c r="E60" i="20" s="1"/>
  <c r="F60" i="20" s="1"/>
  <c r="G60" i="20" s="1"/>
  <c r="D71" i="20"/>
  <c r="E71" i="20" s="1"/>
  <c r="F71" i="20" s="1"/>
  <c r="G71" i="20" s="1"/>
  <c r="D82" i="20"/>
  <c r="E82" i="20" s="1"/>
  <c r="F82" i="20" s="1"/>
  <c r="G82" i="20" s="1"/>
  <c r="D11" i="20"/>
  <c r="E11" i="20" s="1"/>
  <c r="F11" i="20" s="1"/>
  <c r="G11" i="20" s="1"/>
  <c r="D22" i="20"/>
  <c r="E22" i="20" s="1"/>
  <c r="F22" i="20" s="1"/>
  <c r="G22" i="20" s="1"/>
  <c r="D72" i="20"/>
  <c r="E72" i="20" s="1"/>
  <c r="F72" i="20" s="1"/>
  <c r="G72" i="20" s="1"/>
  <c r="D83" i="20"/>
  <c r="E83" i="20" s="1"/>
  <c r="F83" i="20" s="1"/>
  <c r="G83" i="20" s="1"/>
  <c r="D94" i="20"/>
  <c r="E94" i="20" s="1"/>
  <c r="F94" i="20" s="1"/>
  <c r="G94" i="20" s="1"/>
  <c r="D46" i="20"/>
  <c r="E46" i="20" s="1"/>
  <c r="F46" i="20" s="1"/>
  <c r="G46" i="20" s="1"/>
  <c r="D95" i="20"/>
  <c r="E95" i="20" s="1"/>
  <c r="F95" i="20" s="1"/>
  <c r="G95" i="20" s="1"/>
  <c r="D106" i="20"/>
  <c r="E106" i="20" s="1"/>
  <c r="F106" i="20" s="1"/>
  <c r="G106" i="20" s="1"/>
  <c r="D118" i="20"/>
  <c r="E118" i="20" s="1"/>
  <c r="F118" i="20" s="1"/>
  <c r="G118" i="20" s="1"/>
  <c r="D58" i="20"/>
  <c r="E58" i="20" s="1"/>
  <c r="F58" i="20" s="1"/>
  <c r="G58" i="20" s="1"/>
  <c r="D23" i="20"/>
  <c r="E23" i="20" s="1"/>
  <c r="F23" i="20" s="1"/>
  <c r="G23" i="20" s="1"/>
  <c r="D96" i="20"/>
  <c r="E96" i="20" s="1"/>
  <c r="F96" i="20" s="1"/>
  <c r="G96" i="20" s="1"/>
  <c r="D107" i="20"/>
  <c r="E107" i="20" s="1"/>
  <c r="F107" i="20" s="1"/>
  <c r="G107" i="20" s="1"/>
  <c r="D119" i="20"/>
  <c r="E119" i="20" s="1"/>
  <c r="F119" i="20" s="1"/>
  <c r="G119" i="20" s="1"/>
  <c r="C131" i="20"/>
  <c r="D67" i="20"/>
  <c r="E67" i="20" s="1"/>
  <c r="F67" i="20" s="1"/>
  <c r="G67" i="20" s="1"/>
  <c r="H3" i="15"/>
  <c r="H5" i="15" s="1"/>
  <c r="G3" i="20" l="1"/>
  <c r="G5" i="20" l="1"/>
  <c r="D4" i="7" s="1"/>
  <c r="C4" i="7"/>
  <c r="E5" i="7" l="1"/>
  <c r="H5" i="7" s="1"/>
  <c r="E6" i="7"/>
  <c r="H6" i="7" s="1"/>
  <c r="E4" i="7"/>
  <c r="H4" i="7" s="1"/>
  <c r="H7" i="7" l="1"/>
  <c r="I6" i="7" s="1"/>
  <c r="I5" i="7" l="1"/>
  <c r="I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7" authorId="0" shapeId="0" xr:uid="{FFE20FA5-4E14-4945-898F-488E3CD210CD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7" authorId="0" shapeId="0" xr:uid="{33CA94C1-0DEE-4E25-A042-26D6B10089C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Average annual temperature (Celsius).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8" authorId="0" shapeId="0" xr:uid="{34EABB43-9EFD-47E6-88CE-EAFF9C12198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8" authorId="0" shapeId="0" xr:uid="{D461A5F0-0422-4AD9-8CD7-CDDD58D7966A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days (out of the year) with precipitation.</t>
        </r>
      </text>
    </comment>
    <comment ref="D8" authorId="0" shapeId="0" xr:uid="{93C9B1D6-239C-49C5-83FA-F6FD45E1C11D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forest cover within a 1 km radius of a location.</t>
        </r>
      </text>
    </comment>
  </commentList>
</comments>
</file>

<file path=xl/sharedStrings.xml><?xml version="1.0" encoding="utf-8"?>
<sst xmlns="http://schemas.openxmlformats.org/spreadsheetml/2006/main" count="78" uniqueCount="43">
  <si>
    <t>Prob. Occ</t>
  </si>
  <si>
    <t>LnL</t>
  </si>
  <si>
    <t>Likelihood</t>
  </si>
  <si>
    <t>Probability</t>
  </si>
  <si>
    <t>Site</t>
  </si>
  <si>
    <t>AIC</t>
  </si>
  <si>
    <t>K</t>
  </si>
  <si>
    <t>Maxlike</t>
  </si>
  <si>
    <t>Intercept</t>
  </si>
  <si>
    <t>Present?</t>
  </si>
  <si>
    <t>Prob of occupancy</t>
  </si>
  <si>
    <t>Model name</t>
  </si>
  <si>
    <t>AIC wt.</t>
  </si>
  <si>
    <t>ΔAIC</t>
  </si>
  <si>
    <t>Null</t>
  </si>
  <si>
    <t>Interaction plot</t>
  </si>
  <si>
    <t>exp(-0.5*delta)</t>
  </si>
  <si>
    <t>weight</t>
  </si>
  <si>
    <t>sum=</t>
  </si>
  <si>
    <t>Temperature</t>
  </si>
  <si>
    <r>
      <rPr>
        <b/>
        <u/>
        <sz val="11"/>
        <color theme="1"/>
        <rFont val="Calibri"/>
        <family val="2"/>
        <scheme val="minor"/>
      </rPr>
      <t>MODEL 1</t>
    </r>
    <r>
      <rPr>
        <b/>
        <sz val="11"/>
        <color theme="1"/>
        <rFont val="Calibri"/>
        <family val="2"/>
        <scheme val="minor"/>
      </rPr>
      <t>: constant or null</t>
    </r>
  </si>
  <si>
    <r>
      <rPr>
        <b/>
        <u/>
        <sz val="11"/>
        <color theme="1"/>
        <rFont val="Calibri"/>
        <family val="2"/>
        <scheme val="minor"/>
      </rPr>
      <t>MODEL 2</t>
    </r>
    <r>
      <rPr>
        <b/>
        <sz val="11"/>
        <color theme="1"/>
        <rFont val="Calibri"/>
        <family val="2"/>
        <scheme val="minor"/>
      </rPr>
      <t>: occurrence is a function of temperature modeled as a polynomial</t>
    </r>
  </si>
  <si>
    <r>
      <rPr>
        <u/>
        <sz val="11"/>
        <color rgb="FFFF0000"/>
        <rFont val="Calibri"/>
        <family val="2"/>
        <scheme val="minor"/>
      </rPr>
      <t>Logit link function</t>
    </r>
    <r>
      <rPr>
        <sz val="11"/>
        <color rgb="FFFF0000"/>
        <rFont val="Calibri"/>
        <family val="2"/>
        <scheme val="minor"/>
      </rPr>
      <t>: exp(model)/(1 + exp(model))</t>
    </r>
  </si>
  <si>
    <r>
      <rPr>
        <u/>
        <sz val="11"/>
        <color rgb="FFFF0000"/>
        <rFont val="Calibri"/>
        <family val="2"/>
        <scheme val="minor"/>
      </rPr>
      <t>Akaike's Information Criterion (AIC)</t>
    </r>
    <r>
      <rPr>
        <sz val="11"/>
        <color rgb="FFFF0000"/>
        <rFont val="Calibri"/>
        <family val="2"/>
        <charset val="1"/>
        <scheme val="minor"/>
      </rPr>
      <t>: -2*LnL + 2*K</t>
    </r>
  </si>
  <si>
    <t>Temp</t>
  </si>
  <si>
    <r>
      <t>Temp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</si>
  <si>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Temperature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</si>
  <si>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r>
      <t>Temperature</t>
    </r>
    <r>
      <rPr>
        <vertAlign val="superscript"/>
        <sz val="11"/>
        <color theme="1"/>
        <rFont val="Calibri"/>
        <family val="2"/>
        <scheme val="minor"/>
      </rPr>
      <t>2</t>
    </r>
  </si>
  <si>
    <t>Precipitation</t>
  </si>
  <si>
    <t>Forest</t>
  </si>
  <si>
    <t>Precip*For</t>
  </si>
  <si>
    <r>
      <rPr>
        <b/>
        <u/>
        <sz val="11"/>
        <color theme="1"/>
        <rFont val="Calibri"/>
        <family val="2"/>
        <scheme val="minor"/>
      </rPr>
      <t>MODEL 3</t>
    </r>
    <r>
      <rPr>
        <b/>
        <sz val="11"/>
        <color theme="1"/>
        <rFont val="Calibri"/>
        <family val="2"/>
        <scheme val="minor"/>
      </rPr>
      <t>: occurrence is a function of the interaction of precipitation and forest cover</t>
    </r>
  </si>
  <si>
    <t>Precip*Forest</t>
  </si>
  <si>
    <t>MODEL SELECTION TABLE</t>
  </si>
  <si>
    <t>Precip</t>
  </si>
  <si>
    <t>PREDICTED OCCUPANCY BASED ON THE TOP MODEL</t>
  </si>
  <si>
    <t>Mean</t>
  </si>
  <si>
    <t>SD</t>
  </si>
  <si>
    <t>TEMPERATURE ACROSS A LANDSCAPE</t>
  </si>
  <si>
    <t>PREDICTED TEMPERATURE IN 50 YEARS</t>
  </si>
  <si>
    <t>PREDICTED OCCUPANCY IN 50 YEARS</t>
  </si>
  <si>
    <t xml:space="preserve">CHANGE IN OCCUPANCY </t>
  </si>
  <si>
    <r>
      <rPr>
        <b/>
        <sz val="11"/>
        <color theme="1"/>
        <rFont val="Calibri"/>
        <family val="2"/>
        <scheme val="minor"/>
      </rPr>
      <t>AIC weight calculation:</t>
    </r>
    <r>
      <rPr>
        <sz val="11"/>
        <color theme="1"/>
        <rFont val="Calibri"/>
        <family val="2"/>
        <charset val="1"/>
        <scheme val="minor"/>
      </rPr>
      <t xml:space="preserve"> exp(-0.5*deltaAIC)/(sum of all -0.5*deltaAIC values)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</si>
</sst>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E+00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2" borderId="1" xfId="0" applyFont="1" applyFill="1" applyBorder="1"/>
    <xf numFmtId="2" fontId="5" fillId="0" borderId="1" xfId="0" applyNumberFormat="1" applyFont="1" applyBorder="1"/>
    <xf numFmtId="0" fontId="6" fillId="3" borderId="1" xfId="0" applyFont="1" applyFill="1" applyBorder="1"/>
    <xf numFmtId="0" fontId="6" fillId="0" borderId="0" xfId="0" applyFont="1"/>
    <xf numFmtId="0" fontId="5" fillId="0" borderId="1" xfId="0" applyFont="1" applyBorder="1"/>
    <xf numFmtId="164" fontId="0" fillId="0" borderId="1" xfId="0" applyNumberFormat="1" applyBorder="1"/>
    <xf numFmtId="2" fontId="0" fillId="0" borderId="1" xfId="0" applyNumberFormat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5" fontId="0" fillId="0" borderId="0" xfId="0" applyNumberFormat="1"/>
    <xf numFmtId="0" fontId="13" fillId="0" borderId="0" xfId="0" applyFont="1"/>
    <xf numFmtId="2" fontId="5" fillId="0" borderId="0" xfId="0" applyNumberFormat="1" applyFont="1"/>
    <xf numFmtId="0" fontId="3" fillId="0" borderId="0" xfId="0" applyFont="1"/>
    <xf numFmtId="0" fontId="9" fillId="4" borderId="1" xfId="0" applyFont="1" applyFill="1" applyBorder="1"/>
    <xf numFmtId="0" fontId="6" fillId="0" borderId="0" xfId="0" applyFont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14" fillId="0" borderId="0" xfId="0" applyFont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6" fillId="0" borderId="1" xfId="0" applyFont="1" applyBorder="1" applyAlignment="1">
      <alignment horizontal="left"/>
    </xf>
    <xf numFmtId="1" fontId="0" fillId="0" borderId="2" xfId="0" applyNumberFormat="1" applyBorder="1"/>
    <xf numFmtId="1" fontId="0" fillId="0" borderId="1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6" fillId="0" borderId="10" xfId="0" applyFont="1" applyBorder="1" applyAlignment="1">
      <alignment horizontal="left"/>
    </xf>
    <xf numFmtId="2" fontId="0" fillId="0" borderId="10" xfId="0" applyNumberFormat="1" applyBorder="1"/>
    <xf numFmtId="165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Occupancy as a function of temperature</a:t>
            </a:r>
          </a:p>
        </c:rich>
      </c:tx>
      <c:layout>
        <c:manualLayout>
          <c:xMode val="edge"/>
          <c:yMode val="edge"/>
          <c:x val="0.2155347526330415"/>
          <c:y val="2.4217961654894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'Model 2'!$I$8:$I$28</c:f>
              <c:numCache>
                <c:formatCode>0.00</c:formatCode>
                <c:ptCount val="21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15.5</c:v>
                </c:pt>
                <c:pt idx="12">
                  <c:v>16</c:v>
                </c:pt>
                <c:pt idx="13">
                  <c:v>16.5</c:v>
                </c:pt>
                <c:pt idx="14">
                  <c:v>17</c:v>
                </c:pt>
                <c:pt idx="15">
                  <c:v>17.5</c:v>
                </c:pt>
                <c:pt idx="16">
                  <c:v>18</c:v>
                </c:pt>
                <c:pt idx="17">
                  <c:v>18.5</c:v>
                </c:pt>
                <c:pt idx="18">
                  <c:v>19</c:v>
                </c:pt>
                <c:pt idx="19">
                  <c:v>19.5</c:v>
                </c:pt>
                <c:pt idx="20">
                  <c:v>20</c:v>
                </c:pt>
              </c:numCache>
            </c:numRef>
          </c:cat>
          <c:val>
            <c:numRef>
              <c:f>'Model 2'!$J$8:$J$28</c:f>
              <c:numCache>
                <c:formatCode>General</c:formatCode>
                <c:ptCount val="21"/>
                <c:pt idx="0">
                  <c:v>5.3373619099633035E-25</c:v>
                </c:pt>
                <c:pt idx="1">
                  <c:v>1.6707679768914869E-21</c:v>
                </c:pt>
                <c:pt idx="2">
                  <c:v>2.889306457528839E-18</c:v>
                </c:pt>
                <c:pt idx="3">
                  <c:v>2.7603175621898865E-15</c:v>
                </c:pt>
                <c:pt idx="4">
                  <c:v>1.4568420345659153E-12</c:v>
                </c:pt>
                <c:pt idx="5">
                  <c:v>4.2477001672279759E-10</c:v>
                </c:pt>
                <c:pt idx="6">
                  <c:v>6.8420018750313272E-8</c:v>
                </c:pt>
                <c:pt idx="7">
                  <c:v>6.0883262153977706E-6</c:v>
                </c:pt>
                <c:pt idx="8">
                  <c:v>2.9920986490356369E-4</c:v>
                </c:pt>
                <c:pt idx="9">
                  <c:v>8.0627530860128919E-3</c:v>
                </c:pt>
                <c:pt idx="10">
                  <c:v>0.10869437584039433</c:v>
                </c:pt>
                <c:pt idx="11">
                  <c:v>0.50267653676861823</c:v>
                </c:pt>
                <c:pt idx="12">
                  <c:v>0.8223215379011809</c:v>
                </c:pt>
                <c:pt idx="13">
                  <c:v>0.92130429532036828</c:v>
                </c:pt>
                <c:pt idx="14">
                  <c:v>0.94239655478104456</c:v>
                </c:pt>
                <c:pt idx="15">
                  <c:v>0.92663290096446149</c:v>
                </c:pt>
                <c:pt idx="16">
                  <c:v>0.84342239480547465</c:v>
                </c:pt>
                <c:pt idx="17">
                  <c:v>0.55930613009354235</c:v>
                </c:pt>
                <c:pt idx="18">
                  <c:v>0.14177475846107385</c:v>
                </c:pt>
                <c:pt idx="19">
                  <c:v>1.1739299838399265E-2</c:v>
                </c:pt>
                <c:pt idx="20">
                  <c:v>4.7165755540330538E-4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9A9-B04F-55BD7BAB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10200"/>
        <c:axId val="554207248"/>
      </c:lineChart>
      <c:catAx>
        <c:axId val="554210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Temperature</a:t>
                </a:r>
              </a:p>
            </c:rich>
          </c:tx>
          <c:layout>
            <c:manualLayout>
              <c:xMode val="edge"/>
              <c:yMode val="edge"/>
              <c:x val="0.45056560005008517"/>
              <c:y val="0.86898654822536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4207248"/>
        <c:crosses val="autoZero"/>
        <c:auto val="1"/>
        <c:lblAlgn val="ctr"/>
        <c:lblOffset val="100"/>
        <c:noMultiLvlLbl val="0"/>
      </c:catAx>
      <c:valAx>
        <c:axId val="554207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occupancy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147997826802261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421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Polynomial relationship (y = x + x</a:t>
            </a:r>
            <a:r>
              <a:rPr lang="ca-ES" baseline="30000"/>
              <a:t>2</a:t>
            </a:r>
            <a:r>
              <a:rPr lang="ca-ES"/>
              <a:t>)</a:t>
            </a:r>
          </a:p>
        </c:rich>
      </c:tx>
      <c:layout>
        <c:manualLayout>
          <c:xMode val="edge"/>
          <c:yMode val="edge"/>
          <c:x val="0.24789264360309821"/>
          <c:y val="2.569593147751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'Model 2'!$J$32:$J$43</c:f>
              <c:numCache>
                <c:formatCode>General</c:formatCode>
                <c:ptCount val="12"/>
                <c:pt idx="0">
                  <c:v>1.6009021720693995E-3</c:v>
                </c:pt>
                <c:pt idx="1">
                  <c:v>1.477282803979336E-2</c:v>
                </c:pt>
                <c:pt idx="2">
                  <c:v>8.7406296979031614E-2</c:v>
                </c:pt>
                <c:pt idx="3">
                  <c:v>0.33159046264249559</c:v>
                </c:pt>
                <c:pt idx="4">
                  <c:v>0.80656908173047781</c:v>
                </c:pt>
                <c:pt idx="5">
                  <c:v>1.2579440923099772</c:v>
                </c:pt>
                <c:pt idx="6">
                  <c:v>1.2579440923099776</c:v>
                </c:pt>
                <c:pt idx="7">
                  <c:v>0.80656908173047781</c:v>
                </c:pt>
                <c:pt idx="8">
                  <c:v>0.33159046264249559</c:v>
                </c:pt>
                <c:pt idx="9">
                  <c:v>8.7406296979031614E-2</c:v>
                </c:pt>
                <c:pt idx="10">
                  <c:v>1.4772828039793334E-2</c:v>
                </c:pt>
                <c:pt idx="11">
                  <c:v>1.6009021720694025E-3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EF-4986-A517-D687A49C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23263"/>
        <c:axId val="790624223"/>
      </c:scatterChart>
      <c:valAx>
        <c:axId val="790623263"/>
        <c:scaling>
          <c:orientation val="minMax"/>
          <c:max val="1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0624223"/>
        <c:crosses val="autoZero"/>
        <c:crossBetween val="midCat"/>
      </c:valAx>
      <c:valAx>
        <c:axId val="790624223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0623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Occupancy</a:t>
            </a:r>
            <a:r>
              <a:rPr lang="ca-ES" baseline="0"/>
              <a:t> as a function of Precip*For</a:t>
            </a:r>
            <a:endParaRPr lang="ca-E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v>0</c:v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3'!$L$10:$V$10</c:f>
              <c:numCache>
                <c:formatCode>General</c:formatCode>
                <c:ptCount val="11"/>
                <c:pt idx="0">
                  <c:v>0.1538057372988709</c:v>
                </c:pt>
                <c:pt idx="1">
                  <c:v>9.7687554228224574E-2</c:v>
                </c:pt>
                <c:pt idx="2">
                  <c:v>6.0579036983695211E-2</c:v>
                </c:pt>
                <c:pt idx="3">
                  <c:v>3.6989049606062481E-2</c:v>
                </c:pt>
                <c:pt idx="4">
                  <c:v>2.2366491041076537E-2</c:v>
                </c:pt>
                <c:pt idx="5">
                  <c:v>1.3443842540842615E-2</c:v>
                </c:pt>
                <c:pt idx="6">
                  <c:v>8.0513852969650336E-3</c:v>
                </c:pt>
                <c:pt idx="7">
                  <c:v>4.8113469992507405E-3</c:v>
                </c:pt>
                <c:pt idx="8">
                  <c:v>2.8713905751607707E-3</c:v>
                </c:pt>
                <c:pt idx="9">
                  <c:v>1.7122873504356805E-3</c:v>
                </c:pt>
                <c:pt idx="10">
                  <c:v>1.0206040393764282E-3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B-4062-A40B-F9A879173467}"/>
            </c:ext>
          </c:extLst>
        </c:ser>
        <c:ser>
          <c:idx val="1"/>
          <c:order val="1"/>
          <c:tx>
            <c:v>0.1</c:v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3'!$L$11:$V$11</c:f>
              <c:numCache>
                <c:formatCode>General</c:formatCode>
                <c:ptCount val="11"/>
                <c:pt idx="0">
                  <c:v>0.22842912101114524</c:v>
                </c:pt>
                <c:pt idx="1">
                  <c:v>0.14745352323911001</c:v>
                </c:pt>
                <c:pt idx="2">
                  <c:v>9.1768781485264683E-2</c:v>
                </c:pt>
                <c:pt idx="3">
                  <c:v>5.5738135751647308E-2</c:v>
                </c:pt>
                <c:pt idx="4">
                  <c:v>3.333477540211547E-2</c:v>
                </c:pt>
                <c:pt idx="5">
                  <c:v>1.9747888829688923E-2</c:v>
                </c:pt>
                <c:pt idx="6">
                  <c:v>1.1632228170494691E-2</c:v>
                </c:pt>
                <c:pt idx="7">
                  <c:v>6.8285737210894218E-3</c:v>
                </c:pt>
                <c:pt idx="8">
                  <c:v>4.0006108409950851E-3</c:v>
                </c:pt>
                <c:pt idx="9">
                  <c:v>2.3410505285526365E-3</c:v>
                </c:pt>
                <c:pt idx="10">
                  <c:v>1.3689739652489015E-3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B-4062-A40B-F9A879173467}"/>
            </c:ext>
          </c:extLst>
        </c:ser>
        <c:ser>
          <c:idx val="2"/>
          <c:order val="2"/>
          <c:tx>
            <c:v>0.2</c:v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3'!$L$12:$V$12</c:f>
              <c:numCache>
                <c:formatCode>General</c:formatCode>
                <c:ptCount val="11"/>
                <c:pt idx="0">
                  <c:v>0.32533814089394375</c:v>
                </c:pt>
                <c:pt idx="1">
                  <c:v>0.21648945112035803</c:v>
                </c:pt>
                <c:pt idx="2">
                  <c:v>0.13668048707972844</c:v>
                </c:pt>
                <c:pt idx="3">
                  <c:v>8.3170025339058096E-2</c:v>
                </c:pt>
                <c:pt idx="4">
                  <c:v>4.9409944525011858E-2</c:v>
                </c:pt>
                <c:pt idx="5">
                  <c:v>2.8921350888367212E-2</c:v>
                </c:pt>
                <c:pt idx="6">
                  <c:v>1.677870789418125E-2</c:v>
                </c:pt>
                <c:pt idx="7">
                  <c:v>9.6833226038160729E-3</c:v>
                </c:pt>
                <c:pt idx="8">
                  <c:v>5.5714337270018023E-3</c:v>
                </c:pt>
                <c:pt idx="9">
                  <c:v>3.199959588494331E-3</c:v>
                </c:pt>
                <c:pt idx="10">
                  <c:v>1.8360368891369751E-3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B-4062-A40B-F9A879173467}"/>
            </c:ext>
          </c:extLst>
        </c:ser>
        <c:ser>
          <c:idx val="3"/>
          <c:order val="3"/>
          <c:tx>
            <c:v>0.3</c:v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3'!$L$13:$V$13</c:f>
              <c:numCache>
                <c:formatCode>General</c:formatCode>
                <c:ptCount val="11"/>
                <c:pt idx="0">
                  <c:v>0.43991907017096094</c:v>
                </c:pt>
                <c:pt idx="1">
                  <c:v>0.30623708080849887</c:v>
                </c:pt>
                <c:pt idx="2">
                  <c:v>0.19876183949343443</c:v>
                </c:pt>
                <c:pt idx="3">
                  <c:v>0.12235332686740458</c:v>
                </c:pt>
                <c:pt idx="4">
                  <c:v>7.2654470794882547E-2</c:v>
                </c:pt>
                <c:pt idx="5">
                  <c:v>4.217281676730774E-2</c:v>
                </c:pt>
                <c:pt idx="6">
                  <c:v>2.4146531203951434E-2</c:v>
                </c:pt>
                <c:pt idx="7">
                  <c:v>1.3715045040676615E-2</c:v>
                </c:pt>
                <c:pt idx="8">
                  <c:v>7.7542317179858065E-3</c:v>
                </c:pt>
                <c:pt idx="9">
                  <c:v>4.3726130165731153E-3</c:v>
                </c:pt>
                <c:pt idx="10">
                  <c:v>2.4620582385283044E-3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B-4062-A40B-F9A879173467}"/>
            </c:ext>
          </c:extLst>
        </c:ser>
        <c:ser>
          <c:idx val="4"/>
          <c:order val="4"/>
          <c:tx>
            <c:v>0.4</c:v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3'!$L$14:$V$14</c:f>
              <c:numCache>
                <c:formatCode>General</c:formatCode>
                <c:ptCount val="11"/>
                <c:pt idx="0">
                  <c:v>0.56128172937399878</c:v>
                </c:pt>
                <c:pt idx="1">
                  <c:v>0.41355249028862118</c:v>
                </c:pt>
                <c:pt idx="2">
                  <c:v>0.27989894000266496</c:v>
                </c:pt>
                <c:pt idx="3">
                  <c:v>0.17644411846692815</c:v>
                </c:pt>
                <c:pt idx="4">
                  <c:v>0.10561920362321868</c:v>
                </c:pt>
                <c:pt idx="5">
                  <c:v>6.1113852795203982E-2</c:v>
                </c:pt>
                <c:pt idx="6">
                  <c:v>3.4635723634569279E-2</c:v>
                </c:pt>
                <c:pt idx="7">
                  <c:v>1.9392533372789948E-2</c:v>
                </c:pt>
                <c:pt idx="8">
                  <c:v>1.0782941726528545E-2</c:v>
                </c:pt>
                <c:pt idx="9">
                  <c:v>5.9724208782622051E-3</c:v>
                </c:pt>
                <c:pt idx="10">
                  <c:v>3.3008240870985028E-3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B-4062-A40B-F9A879173467}"/>
            </c:ext>
          </c:extLst>
        </c:ser>
        <c:ser>
          <c:idx val="5"/>
          <c:order val="5"/>
          <c:tx>
            <c:v>0.5</c:v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3'!$L$15:$V$15</c:f>
              <c:numCache>
                <c:formatCode>General</c:formatCode>
                <c:ptCount val="11"/>
                <c:pt idx="0">
                  <c:v>0.67573097707652363</c:v>
                </c:pt>
                <c:pt idx="1">
                  <c:v>0.5297581074063854</c:v>
                </c:pt>
                <c:pt idx="2">
                  <c:v>0.37851054829692665</c:v>
                </c:pt>
                <c:pt idx="3">
                  <c:v>0.24769880284952059</c:v>
                </c:pt>
                <c:pt idx="4">
                  <c:v>0.15110358961695239</c:v>
                </c:pt>
                <c:pt idx="5">
                  <c:v>8.7782217614586558E-2</c:v>
                </c:pt>
                <c:pt idx="6">
                  <c:v>4.9450499400844172E-2</c:v>
                </c:pt>
                <c:pt idx="7">
                  <c:v>2.7355092698791782E-2</c:v>
                </c:pt>
                <c:pt idx="8">
                  <c:v>1.4976773930021841E-2</c:v>
                </c:pt>
                <c:pt idx="9">
                  <c:v>8.1527574759886964E-3</c:v>
                </c:pt>
                <c:pt idx="10">
                  <c:v>4.4240706183708055E-3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B-4062-A40B-F9A879173467}"/>
            </c:ext>
          </c:extLst>
        </c:ser>
        <c:ser>
          <c:idx val="6"/>
          <c:order val="6"/>
          <c:tx>
            <c:v>0.6</c:v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3'!$L$16:$V$16</c:f>
              <c:numCache>
                <c:formatCode>General</c:formatCode>
                <c:ptCount val="11"/>
                <c:pt idx="0">
                  <c:v>0.77242895712344639</c:v>
                </c:pt>
                <c:pt idx="1">
                  <c:v>0.64282467826131229</c:v>
                </c:pt>
                <c:pt idx="2">
                  <c:v>0.48830537303955568</c:v>
                </c:pt>
                <c:pt idx="3">
                  <c:v>0.33598921110497032</c:v>
                </c:pt>
                <c:pt idx="4">
                  <c:v>0.21154265444169462</c:v>
                </c:pt>
                <c:pt idx="5">
                  <c:v>0.12454420322172932</c:v>
                </c:pt>
                <c:pt idx="6">
                  <c:v>7.0141599400568161E-2</c:v>
                </c:pt>
                <c:pt idx="7">
                  <c:v>3.8458848016949064E-2</c:v>
                </c:pt>
                <c:pt idx="8">
                  <c:v>2.0767478701482048E-2</c:v>
                </c:pt>
                <c:pt idx="9">
                  <c:v>1.1120159551263487E-2</c:v>
                </c:pt>
                <c:pt idx="10">
                  <c:v>5.9272767074936188E-3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EB-4062-A40B-F9A879173467}"/>
            </c:ext>
          </c:extLst>
        </c:ser>
        <c:ser>
          <c:idx val="7"/>
          <c:order val="7"/>
          <c:tx>
            <c:v>0.7</c:v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3'!$L$17:$V$17</c:f>
              <c:numCache>
                <c:formatCode>General</c:formatCode>
                <c:ptCount val="11"/>
                <c:pt idx="0">
                  <c:v>0.84682767194556052</c:v>
                </c:pt>
                <c:pt idx="1">
                  <c:v>0.74194784953547721</c:v>
                </c:pt>
                <c:pt idx="2">
                  <c:v>0.59924035408483112</c:v>
                </c:pt>
                <c:pt idx="3">
                  <c:v>0.43745053594277156</c:v>
                </c:pt>
                <c:pt idx="4">
                  <c:v>0.28795605037075511</c:v>
                </c:pt>
                <c:pt idx="5">
                  <c:v>0.17376892107214284</c:v>
                </c:pt>
                <c:pt idx="6">
                  <c:v>9.8592302643747784E-2</c:v>
                </c:pt>
                <c:pt idx="7">
                  <c:v>5.382035033963474E-2</c:v>
                </c:pt>
                <c:pt idx="8">
                  <c:v>2.8731827149070209E-2</c:v>
                </c:pt>
                <c:pt idx="9">
                  <c:v>1.5151123940832303E-2</c:v>
                </c:pt>
                <c:pt idx="10">
                  <c:v>7.9371686044287758E-3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EB-4062-A40B-F9A879173467}"/>
            </c:ext>
          </c:extLst>
        </c:ser>
        <c:ser>
          <c:idx val="8"/>
          <c:order val="8"/>
          <c:tx>
            <c:v>0.8</c:v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3'!$L$18:$V$18</c:f>
              <c:numCache>
                <c:formatCode>General</c:formatCode>
                <c:ptCount val="11"/>
                <c:pt idx="0">
                  <c:v>0.90005084332777519</c:v>
                </c:pt>
                <c:pt idx="1">
                  <c:v>0.82121327737480132</c:v>
                </c:pt>
                <c:pt idx="2">
                  <c:v>0.70085840892685081</c:v>
                </c:pt>
                <c:pt idx="3">
                  <c:v>0.54442962776021364</c:v>
                </c:pt>
                <c:pt idx="4">
                  <c:v>0.37871360802488102</c:v>
                </c:pt>
                <c:pt idx="5">
                  <c:v>0.23717827761652008</c:v>
                </c:pt>
                <c:pt idx="6">
                  <c:v>0.1368843071564077</c:v>
                </c:pt>
                <c:pt idx="7">
                  <c:v>7.4840080974746426E-2</c:v>
                </c:pt>
                <c:pt idx="8">
                  <c:v>3.9626910284077409E-2</c:v>
                </c:pt>
                <c:pt idx="9">
                  <c:v>2.0612821087385491E-2</c:v>
                </c:pt>
                <c:pt idx="10">
                  <c:v>1.0621316695757738E-2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EB-4062-A40B-F9A879173467}"/>
            </c:ext>
          </c:extLst>
        </c:ser>
        <c:ser>
          <c:idx val="9"/>
          <c:order val="9"/>
          <c:tx>
            <c:v>0.9</c:v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3'!$L$19:$V$19</c:f>
              <c:numCache>
                <c:formatCode>General</c:formatCode>
                <c:ptCount val="11"/>
                <c:pt idx="0">
                  <c:v>0.93617429480172643</c:v>
                </c:pt>
                <c:pt idx="1">
                  <c:v>0.88006662600651486</c:v>
                </c:pt>
                <c:pt idx="2">
                  <c:v>0.78591522159041072</c:v>
                </c:pt>
                <c:pt idx="3">
                  <c:v>0.64745988327808246</c:v>
                </c:pt>
                <c:pt idx="4">
                  <c:v>0.47883964607720964</c:v>
                </c:pt>
                <c:pt idx="5">
                  <c:v>0.31490717706235144</c:v>
                </c:pt>
                <c:pt idx="6">
                  <c:v>0.18696376758155392</c:v>
                </c:pt>
                <c:pt idx="7">
                  <c:v>0.10317397515742942</c:v>
                </c:pt>
                <c:pt idx="8">
                  <c:v>5.4421909067460021E-2</c:v>
                </c:pt>
                <c:pt idx="9">
                  <c:v>2.7987407593036352E-2</c:v>
                </c:pt>
                <c:pt idx="10">
                  <c:v>1.4200182468426411E-2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EB-4062-A40B-F9A879173467}"/>
            </c:ext>
          </c:extLst>
        </c:ser>
        <c:ser>
          <c:idx val="10"/>
          <c:order val="10"/>
          <c:tx>
            <c:v>1</c:v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3'!$L$20:$V$20</c:f>
              <c:numCache>
                <c:formatCode>General</c:formatCode>
                <c:ptCount val="11"/>
                <c:pt idx="0">
                  <c:v>0.95982483124206086</c:v>
                </c:pt>
                <c:pt idx="1">
                  <c:v>0.92140077372503559</c:v>
                </c:pt>
                <c:pt idx="2">
                  <c:v>0.85189790025080325</c:v>
                </c:pt>
                <c:pt idx="3">
                  <c:v>0.73838595084747238</c:v>
                </c:pt>
                <c:pt idx="4">
                  <c:v>0.58069519451697349</c:v>
                </c:pt>
                <c:pt idx="5">
                  <c:v>0.40459854365335607</c:v>
                </c:pt>
                <c:pt idx="6">
                  <c:v>0.25005686703263774</c:v>
                </c:pt>
                <c:pt idx="7">
                  <c:v>0.14060459403898729</c:v>
                </c:pt>
                <c:pt idx="8">
                  <c:v>7.4313298411327763E-2</c:v>
                </c:pt>
                <c:pt idx="9">
                  <c:v>3.7898282892673843E-2</c:v>
                </c:pt>
                <c:pt idx="10">
                  <c:v>1.8961839861347276E-2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EB-4062-A40B-F9A879173467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573200815"/>
        <c:axId val="2081980911"/>
        <c:axId val="1530943776"/>
      </c:surface3DChart>
      <c:catAx>
        <c:axId val="15732008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Precipitation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81980911"/>
        <c:crosses val="autoZero"/>
        <c:auto val="1"/>
        <c:lblAlgn val="ctr"/>
        <c:lblOffset val="100"/>
        <c:noMultiLvlLbl val="0"/>
      </c:catAx>
      <c:valAx>
        <c:axId val="208198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Occ.</a:t>
                </a:r>
                <a:r>
                  <a:rPr lang="ca-ES" baseline="0"/>
                  <a:t> p</a:t>
                </a:r>
                <a:r>
                  <a:rPr lang="ca-ES"/>
                  <a:t>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73200815"/>
        <c:crosses val="autoZero"/>
        <c:crossBetween val="midCat"/>
      </c:valAx>
      <c:serAx>
        <c:axId val="153094377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Forest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81980911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161572</xdr:colOff>
      <xdr:row>5</xdr:row>
      <xdr:rowOff>705</xdr:rowOff>
    </xdr:from>
    <xdr:to>
      <xdr:col>17</xdr:col>
      <xdr:colOff>466373</xdr:colOff>
      <xdr:row>22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2B30F8-B2C5-4736-B039-5D6458A0B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447674</xdr:colOff>
      <xdr:row>30</xdr:row>
      <xdr:rowOff>6350</xdr:rowOff>
    </xdr:from>
    <xdr:to>
      <xdr:col>15</xdr:col>
      <xdr:colOff>412749</xdr:colOff>
      <xdr:row>46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679438-D1CD-CE23-0F4F-68A667404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1586</xdr:colOff>
      <xdr:row>21</xdr:row>
      <xdr:rowOff>1586</xdr:rowOff>
    </xdr:from>
    <xdr:to>
      <xdr:col>18</xdr:col>
      <xdr:colOff>330200</xdr:colOff>
      <xdr:row>38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1D2F0F-0C8F-9B90-9506-AB43DD2D3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campus.ad.uvm.edu\jmurdoch\MyDocs\2%20-%20Research\Mongolia%20occupancy%20data\Lizards\Lizard%20occupancy%20dat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zard occupancy 2010"/>
      <sheetName val="Lizard occupancy 2010 (2)"/>
      <sheetName val="Fox info"/>
      <sheetName val="Lizard occupancy 2010 (3)"/>
      <sheetName val="Lizard occupancy 2010 (4)"/>
      <sheetName val="Lizard occupancy 2010 (5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A3AB-01B7-432A-A12F-16E246D4FF3C}">
  <dimension ref="A1:H129"/>
  <sheetViews>
    <sheetView tabSelected="1" workbookViewId="0"/>
  </sheetViews>
  <sheetFormatPr defaultRowHeight="15" x14ac:dyDescent="0.25"/>
  <cols>
    <col min="1" max="1" width="10.5703125" bestFit="1" customWidth="1"/>
    <col min="2" max="2" width="17.28515625" bestFit="1" customWidth="1"/>
    <col min="3" max="3" width="10.7109375" bestFit="1" customWidth="1"/>
  </cols>
  <sheetData>
    <row r="1" spans="1:8" x14ac:dyDescent="0.25">
      <c r="A1" s="9" t="s">
        <v>20</v>
      </c>
    </row>
    <row r="3" spans="1:8" x14ac:dyDescent="0.25">
      <c r="B3" s="8" t="s">
        <v>10</v>
      </c>
      <c r="C3" s="12">
        <v>0.68032760407811232</v>
      </c>
      <c r="E3" s="8" t="s">
        <v>7</v>
      </c>
      <c r="F3" s="23">
        <f>SUM(D8:D129)</f>
        <v>-76.447892811303049</v>
      </c>
    </row>
    <row r="4" spans="1:8" x14ac:dyDescent="0.25">
      <c r="E4" s="8" t="s">
        <v>6</v>
      </c>
      <c r="F4" s="24">
        <v>1</v>
      </c>
    </row>
    <row r="5" spans="1:8" x14ac:dyDescent="0.25">
      <c r="E5" s="8" t="s">
        <v>5</v>
      </c>
      <c r="F5" s="25">
        <f>-2*F3+2*F4</f>
        <v>154.8957856226061</v>
      </c>
      <c r="H5" s="27" t="s">
        <v>23</v>
      </c>
    </row>
    <row r="7" spans="1:8" x14ac:dyDescent="0.25">
      <c r="A7" s="6" t="s">
        <v>4</v>
      </c>
      <c r="B7" s="6" t="s">
        <v>9</v>
      </c>
      <c r="C7" s="6" t="s">
        <v>2</v>
      </c>
      <c r="D7" s="6" t="s">
        <v>1</v>
      </c>
    </row>
    <row r="8" spans="1:8" x14ac:dyDescent="0.25">
      <c r="A8">
        <v>1</v>
      </c>
      <c r="B8" s="5">
        <v>0</v>
      </c>
      <c r="C8">
        <f>IF(B8=1,$C$3,1-$C$3)</f>
        <v>0.31967239592188768</v>
      </c>
      <c r="D8">
        <f>LN(C8)</f>
        <v>-1.1404585703354839</v>
      </c>
    </row>
    <row r="9" spans="1:8" x14ac:dyDescent="0.25">
      <c r="A9">
        <v>2</v>
      </c>
      <c r="B9" s="5">
        <v>1</v>
      </c>
      <c r="C9">
        <f t="shared" ref="C9:C72" si="0">IF(B9=1,$C$3,1-$C$3)</f>
        <v>0.68032760407811232</v>
      </c>
      <c r="D9">
        <f t="shared" ref="D9:D72" si="1">LN(C9)</f>
        <v>-0.38518082612312349</v>
      </c>
    </row>
    <row r="10" spans="1:8" x14ac:dyDescent="0.25">
      <c r="A10">
        <v>3</v>
      </c>
      <c r="B10" s="5">
        <v>1</v>
      </c>
      <c r="C10">
        <f t="shared" si="0"/>
        <v>0.68032760407811232</v>
      </c>
      <c r="D10">
        <f t="shared" si="1"/>
        <v>-0.38518082612312349</v>
      </c>
    </row>
    <row r="11" spans="1:8" x14ac:dyDescent="0.25">
      <c r="A11">
        <v>4</v>
      </c>
      <c r="B11" s="5">
        <v>1</v>
      </c>
      <c r="C11">
        <f t="shared" si="0"/>
        <v>0.68032760407811232</v>
      </c>
      <c r="D11">
        <f t="shared" si="1"/>
        <v>-0.38518082612312349</v>
      </c>
    </row>
    <row r="12" spans="1:8" x14ac:dyDescent="0.25">
      <c r="A12">
        <v>5</v>
      </c>
      <c r="B12" s="5">
        <v>1</v>
      </c>
      <c r="C12">
        <f t="shared" si="0"/>
        <v>0.68032760407811232</v>
      </c>
      <c r="D12">
        <f t="shared" si="1"/>
        <v>-0.38518082612312349</v>
      </c>
    </row>
    <row r="13" spans="1:8" x14ac:dyDescent="0.25">
      <c r="A13">
        <v>6</v>
      </c>
      <c r="B13" s="5">
        <v>1</v>
      </c>
      <c r="C13">
        <f t="shared" si="0"/>
        <v>0.68032760407811232</v>
      </c>
      <c r="D13">
        <f t="shared" si="1"/>
        <v>-0.38518082612312349</v>
      </c>
    </row>
    <row r="14" spans="1:8" x14ac:dyDescent="0.25">
      <c r="A14">
        <v>7</v>
      </c>
      <c r="B14" s="5">
        <v>1</v>
      </c>
      <c r="C14">
        <f t="shared" si="0"/>
        <v>0.68032760407811232</v>
      </c>
      <c r="D14">
        <f t="shared" si="1"/>
        <v>-0.38518082612312349</v>
      </c>
    </row>
    <row r="15" spans="1:8" x14ac:dyDescent="0.25">
      <c r="A15">
        <v>8</v>
      </c>
      <c r="B15" s="5">
        <v>1</v>
      </c>
      <c r="C15">
        <f t="shared" si="0"/>
        <v>0.68032760407811232</v>
      </c>
      <c r="D15">
        <f t="shared" si="1"/>
        <v>-0.38518082612312349</v>
      </c>
    </row>
    <row r="16" spans="1:8" x14ac:dyDescent="0.25">
      <c r="A16">
        <v>9</v>
      </c>
      <c r="B16" s="5">
        <v>1</v>
      </c>
      <c r="C16">
        <f t="shared" si="0"/>
        <v>0.68032760407811232</v>
      </c>
      <c r="D16">
        <f t="shared" si="1"/>
        <v>-0.38518082612312349</v>
      </c>
    </row>
    <row r="17" spans="1:4" x14ac:dyDescent="0.25">
      <c r="A17">
        <v>10</v>
      </c>
      <c r="B17" s="5">
        <v>1</v>
      </c>
      <c r="C17">
        <f t="shared" si="0"/>
        <v>0.68032760407811232</v>
      </c>
      <c r="D17">
        <f t="shared" si="1"/>
        <v>-0.38518082612312349</v>
      </c>
    </row>
    <row r="18" spans="1:4" x14ac:dyDescent="0.25">
      <c r="A18">
        <v>11</v>
      </c>
      <c r="B18" s="5">
        <v>1</v>
      </c>
      <c r="C18">
        <f t="shared" si="0"/>
        <v>0.68032760407811232</v>
      </c>
      <c r="D18">
        <f t="shared" si="1"/>
        <v>-0.38518082612312349</v>
      </c>
    </row>
    <row r="19" spans="1:4" x14ac:dyDescent="0.25">
      <c r="A19">
        <v>12</v>
      </c>
      <c r="B19" s="5">
        <v>0</v>
      </c>
      <c r="C19">
        <f t="shared" si="0"/>
        <v>0.31967239592188768</v>
      </c>
      <c r="D19">
        <f t="shared" si="1"/>
        <v>-1.1404585703354839</v>
      </c>
    </row>
    <row r="20" spans="1:4" x14ac:dyDescent="0.25">
      <c r="A20">
        <v>13</v>
      </c>
      <c r="B20" s="5">
        <v>0</v>
      </c>
      <c r="C20">
        <f t="shared" si="0"/>
        <v>0.31967239592188768</v>
      </c>
      <c r="D20">
        <f t="shared" si="1"/>
        <v>-1.1404585703354839</v>
      </c>
    </row>
    <row r="21" spans="1:4" x14ac:dyDescent="0.25">
      <c r="A21">
        <v>14</v>
      </c>
      <c r="B21" s="5">
        <v>1</v>
      </c>
      <c r="C21">
        <f t="shared" si="0"/>
        <v>0.68032760407811232</v>
      </c>
      <c r="D21">
        <f t="shared" si="1"/>
        <v>-0.38518082612312349</v>
      </c>
    </row>
    <row r="22" spans="1:4" x14ac:dyDescent="0.25">
      <c r="A22">
        <v>15</v>
      </c>
      <c r="B22" s="5">
        <v>0</v>
      </c>
      <c r="C22">
        <f t="shared" si="0"/>
        <v>0.31967239592188768</v>
      </c>
      <c r="D22">
        <f t="shared" si="1"/>
        <v>-1.1404585703354839</v>
      </c>
    </row>
    <row r="23" spans="1:4" x14ac:dyDescent="0.25">
      <c r="A23">
        <v>16</v>
      </c>
      <c r="B23" s="5">
        <v>1</v>
      </c>
      <c r="C23">
        <f t="shared" si="0"/>
        <v>0.68032760407811232</v>
      </c>
      <c r="D23">
        <f t="shared" si="1"/>
        <v>-0.38518082612312349</v>
      </c>
    </row>
    <row r="24" spans="1:4" x14ac:dyDescent="0.25">
      <c r="A24">
        <v>17</v>
      </c>
      <c r="B24" s="5">
        <v>1</v>
      </c>
      <c r="C24">
        <f t="shared" si="0"/>
        <v>0.68032760407811232</v>
      </c>
      <c r="D24">
        <f t="shared" si="1"/>
        <v>-0.38518082612312349</v>
      </c>
    </row>
    <row r="25" spans="1:4" x14ac:dyDescent="0.25">
      <c r="A25">
        <v>18</v>
      </c>
      <c r="B25" s="5">
        <v>1</v>
      </c>
      <c r="C25">
        <f t="shared" si="0"/>
        <v>0.68032760407811232</v>
      </c>
      <c r="D25">
        <f t="shared" si="1"/>
        <v>-0.38518082612312349</v>
      </c>
    </row>
    <row r="26" spans="1:4" x14ac:dyDescent="0.25">
      <c r="A26">
        <v>19</v>
      </c>
      <c r="B26" s="5">
        <v>0</v>
      </c>
      <c r="C26">
        <f t="shared" si="0"/>
        <v>0.31967239592188768</v>
      </c>
      <c r="D26">
        <f t="shared" si="1"/>
        <v>-1.1404585703354839</v>
      </c>
    </row>
    <row r="27" spans="1:4" x14ac:dyDescent="0.25">
      <c r="A27">
        <v>20</v>
      </c>
      <c r="B27" s="5">
        <v>1</v>
      </c>
      <c r="C27">
        <f t="shared" si="0"/>
        <v>0.68032760407811232</v>
      </c>
      <c r="D27">
        <f t="shared" si="1"/>
        <v>-0.38518082612312349</v>
      </c>
    </row>
    <row r="28" spans="1:4" x14ac:dyDescent="0.25">
      <c r="A28">
        <v>21</v>
      </c>
      <c r="B28" s="5">
        <v>1</v>
      </c>
      <c r="C28">
        <f t="shared" si="0"/>
        <v>0.68032760407811232</v>
      </c>
      <c r="D28">
        <f t="shared" si="1"/>
        <v>-0.38518082612312349</v>
      </c>
    </row>
    <row r="29" spans="1:4" x14ac:dyDescent="0.25">
      <c r="A29">
        <v>22</v>
      </c>
      <c r="B29" s="5">
        <v>0</v>
      </c>
      <c r="C29">
        <f t="shared" si="0"/>
        <v>0.31967239592188768</v>
      </c>
      <c r="D29">
        <f t="shared" si="1"/>
        <v>-1.1404585703354839</v>
      </c>
    </row>
    <row r="30" spans="1:4" x14ac:dyDescent="0.25">
      <c r="A30">
        <v>23</v>
      </c>
      <c r="B30" s="5">
        <v>0</v>
      </c>
      <c r="C30">
        <f t="shared" si="0"/>
        <v>0.31967239592188768</v>
      </c>
      <c r="D30">
        <f t="shared" si="1"/>
        <v>-1.1404585703354839</v>
      </c>
    </row>
    <row r="31" spans="1:4" x14ac:dyDescent="0.25">
      <c r="A31">
        <v>24</v>
      </c>
      <c r="B31" s="5">
        <v>1</v>
      </c>
      <c r="C31">
        <f t="shared" si="0"/>
        <v>0.68032760407811232</v>
      </c>
      <c r="D31">
        <f t="shared" si="1"/>
        <v>-0.38518082612312349</v>
      </c>
    </row>
    <row r="32" spans="1:4" x14ac:dyDescent="0.25">
      <c r="A32">
        <v>25</v>
      </c>
      <c r="B32" s="5">
        <v>1</v>
      </c>
      <c r="C32">
        <f t="shared" si="0"/>
        <v>0.68032760407811232</v>
      </c>
      <c r="D32">
        <f t="shared" si="1"/>
        <v>-0.38518082612312349</v>
      </c>
    </row>
    <row r="33" spans="1:4" x14ac:dyDescent="0.25">
      <c r="A33">
        <v>26</v>
      </c>
      <c r="B33" s="5">
        <v>1</v>
      </c>
      <c r="C33">
        <f t="shared" si="0"/>
        <v>0.68032760407811232</v>
      </c>
      <c r="D33">
        <f t="shared" si="1"/>
        <v>-0.38518082612312349</v>
      </c>
    </row>
    <row r="34" spans="1:4" x14ac:dyDescent="0.25">
      <c r="A34">
        <v>27</v>
      </c>
      <c r="B34" s="5">
        <v>1</v>
      </c>
      <c r="C34">
        <f t="shared" si="0"/>
        <v>0.68032760407811232</v>
      </c>
      <c r="D34">
        <f t="shared" si="1"/>
        <v>-0.38518082612312349</v>
      </c>
    </row>
    <row r="35" spans="1:4" x14ac:dyDescent="0.25">
      <c r="A35">
        <v>28</v>
      </c>
      <c r="B35" s="5">
        <v>1</v>
      </c>
      <c r="C35">
        <f t="shared" si="0"/>
        <v>0.68032760407811232</v>
      </c>
      <c r="D35">
        <f t="shared" si="1"/>
        <v>-0.38518082612312349</v>
      </c>
    </row>
    <row r="36" spans="1:4" x14ac:dyDescent="0.25">
      <c r="A36">
        <v>29</v>
      </c>
      <c r="B36" s="5">
        <v>1</v>
      </c>
      <c r="C36">
        <f t="shared" si="0"/>
        <v>0.68032760407811232</v>
      </c>
      <c r="D36">
        <f t="shared" si="1"/>
        <v>-0.38518082612312349</v>
      </c>
    </row>
    <row r="37" spans="1:4" x14ac:dyDescent="0.25">
      <c r="A37">
        <v>30</v>
      </c>
      <c r="B37" s="5">
        <v>1</v>
      </c>
      <c r="C37">
        <f t="shared" si="0"/>
        <v>0.68032760407811232</v>
      </c>
      <c r="D37">
        <f t="shared" si="1"/>
        <v>-0.38518082612312349</v>
      </c>
    </row>
    <row r="38" spans="1:4" x14ac:dyDescent="0.25">
      <c r="A38">
        <v>31</v>
      </c>
      <c r="B38" s="5">
        <v>1</v>
      </c>
      <c r="C38">
        <f t="shared" si="0"/>
        <v>0.68032760407811232</v>
      </c>
      <c r="D38">
        <f t="shared" si="1"/>
        <v>-0.38518082612312349</v>
      </c>
    </row>
    <row r="39" spans="1:4" x14ac:dyDescent="0.25">
      <c r="A39">
        <v>32</v>
      </c>
      <c r="B39" s="5">
        <v>1</v>
      </c>
      <c r="C39">
        <f t="shared" si="0"/>
        <v>0.68032760407811232</v>
      </c>
      <c r="D39">
        <f t="shared" si="1"/>
        <v>-0.38518082612312349</v>
      </c>
    </row>
    <row r="40" spans="1:4" x14ac:dyDescent="0.25">
      <c r="A40">
        <v>33</v>
      </c>
      <c r="B40" s="5">
        <v>1</v>
      </c>
      <c r="C40">
        <f t="shared" si="0"/>
        <v>0.68032760407811232</v>
      </c>
      <c r="D40">
        <f t="shared" si="1"/>
        <v>-0.38518082612312349</v>
      </c>
    </row>
    <row r="41" spans="1:4" x14ac:dyDescent="0.25">
      <c r="A41">
        <v>34</v>
      </c>
      <c r="B41" s="5">
        <v>0</v>
      </c>
      <c r="C41">
        <f t="shared" si="0"/>
        <v>0.31967239592188768</v>
      </c>
      <c r="D41">
        <f t="shared" si="1"/>
        <v>-1.1404585703354839</v>
      </c>
    </row>
    <row r="42" spans="1:4" x14ac:dyDescent="0.25">
      <c r="A42">
        <v>35</v>
      </c>
      <c r="B42" s="5">
        <v>1</v>
      </c>
      <c r="C42">
        <f t="shared" si="0"/>
        <v>0.68032760407811232</v>
      </c>
      <c r="D42">
        <f t="shared" si="1"/>
        <v>-0.38518082612312349</v>
      </c>
    </row>
    <row r="43" spans="1:4" x14ac:dyDescent="0.25">
      <c r="A43">
        <v>36</v>
      </c>
      <c r="B43" s="5">
        <v>1</v>
      </c>
      <c r="C43">
        <f t="shared" si="0"/>
        <v>0.68032760407811232</v>
      </c>
      <c r="D43">
        <f t="shared" si="1"/>
        <v>-0.38518082612312349</v>
      </c>
    </row>
    <row r="44" spans="1:4" x14ac:dyDescent="0.25">
      <c r="A44">
        <v>37</v>
      </c>
      <c r="B44" s="5">
        <v>1</v>
      </c>
      <c r="C44">
        <f t="shared" si="0"/>
        <v>0.68032760407811232</v>
      </c>
      <c r="D44">
        <f t="shared" si="1"/>
        <v>-0.38518082612312349</v>
      </c>
    </row>
    <row r="45" spans="1:4" x14ac:dyDescent="0.25">
      <c r="A45">
        <v>38</v>
      </c>
      <c r="B45" s="5">
        <v>1</v>
      </c>
      <c r="C45">
        <f t="shared" si="0"/>
        <v>0.68032760407811232</v>
      </c>
      <c r="D45">
        <f t="shared" si="1"/>
        <v>-0.38518082612312349</v>
      </c>
    </row>
    <row r="46" spans="1:4" x14ac:dyDescent="0.25">
      <c r="A46">
        <v>39</v>
      </c>
      <c r="B46" s="5">
        <v>0</v>
      </c>
      <c r="C46">
        <f t="shared" si="0"/>
        <v>0.31967239592188768</v>
      </c>
      <c r="D46">
        <f t="shared" si="1"/>
        <v>-1.1404585703354839</v>
      </c>
    </row>
    <row r="47" spans="1:4" x14ac:dyDescent="0.25">
      <c r="A47">
        <v>40</v>
      </c>
      <c r="B47" s="5">
        <v>1</v>
      </c>
      <c r="C47">
        <f t="shared" si="0"/>
        <v>0.68032760407811232</v>
      </c>
      <c r="D47">
        <f t="shared" si="1"/>
        <v>-0.38518082612312349</v>
      </c>
    </row>
    <row r="48" spans="1:4" x14ac:dyDescent="0.25">
      <c r="A48">
        <v>41</v>
      </c>
      <c r="B48" s="5">
        <v>1</v>
      </c>
      <c r="C48">
        <f t="shared" si="0"/>
        <v>0.68032760407811232</v>
      </c>
      <c r="D48">
        <f t="shared" si="1"/>
        <v>-0.38518082612312349</v>
      </c>
    </row>
    <row r="49" spans="1:4" x14ac:dyDescent="0.25">
      <c r="A49">
        <v>42</v>
      </c>
      <c r="B49" s="5">
        <v>1</v>
      </c>
      <c r="C49">
        <f t="shared" si="0"/>
        <v>0.68032760407811232</v>
      </c>
      <c r="D49">
        <f t="shared" si="1"/>
        <v>-0.38518082612312349</v>
      </c>
    </row>
    <row r="50" spans="1:4" x14ac:dyDescent="0.25">
      <c r="A50">
        <v>43</v>
      </c>
      <c r="B50" s="5">
        <v>1</v>
      </c>
      <c r="C50">
        <f t="shared" si="0"/>
        <v>0.68032760407811232</v>
      </c>
      <c r="D50">
        <f t="shared" si="1"/>
        <v>-0.38518082612312349</v>
      </c>
    </row>
    <row r="51" spans="1:4" x14ac:dyDescent="0.25">
      <c r="A51">
        <v>44</v>
      </c>
      <c r="B51" s="5">
        <v>1</v>
      </c>
      <c r="C51">
        <f t="shared" si="0"/>
        <v>0.68032760407811232</v>
      </c>
      <c r="D51">
        <f t="shared" si="1"/>
        <v>-0.38518082612312349</v>
      </c>
    </row>
    <row r="52" spans="1:4" x14ac:dyDescent="0.25">
      <c r="A52">
        <v>45</v>
      </c>
      <c r="B52" s="5">
        <v>1</v>
      </c>
      <c r="C52">
        <f t="shared" si="0"/>
        <v>0.68032760407811232</v>
      </c>
      <c r="D52">
        <f t="shared" si="1"/>
        <v>-0.38518082612312349</v>
      </c>
    </row>
    <row r="53" spans="1:4" x14ac:dyDescent="0.25">
      <c r="A53">
        <v>46</v>
      </c>
      <c r="B53" s="5">
        <v>0</v>
      </c>
      <c r="C53">
        <f t="shared" si="0"/>
        <v>0.31967239592188768</v>
      </c>
      <c r="D53">
        <f t="shared" si="1"/>
        <v>-1.1404585703354839</v>
      </c>
    </row>
    <row r="54" spans="1:4" x14ac:dyDescent="0.25">
      <c r="A54">
        <v>47</v>
      </c>
      <c r="B54" s="5">
        <v>1</v>
      </c>
      <c r="C54">
        <f t="shared" si="0"/>
        <v>0.68032760407811232</v>
      </c>
      <c r="D54">
        <f t="shared" si="1"/>
        <v>-0.38518082612312349</v>
      </c>
    </row>
    <row r="55" spans="1:4" x14ac:dyDescent="0.25">
      <c r="A55">
        <v>48</v>
      </c>
      <c r="B55" s="5">
        <v>1</v>
      </c>
      <c r="C55">
        <f t="shared" si="0"/>
        <v>0.68032760407811232</v>
      </c>
      <c r="D55">
        <f t="shared" si="1"/>
        <v>-0.38518082612312349</v>
      </c>
    </row>
    <row r="56" spans="1:4" x14ac:dyDescent="0.25">
      <c r="A56">
        <v>49</v>
      </c>
      <c r="B56" s="5">
        <v>1</v>
      </c>
      <c r="C56">
        <f t="shared" si="0"/>
        <v>0.68032760407811232</v>
      </c>
      <c r="D56">
        <f t="shared" si="1"/>
        <v>-0.38518082612312349</v>
      </c>
    </row>
    <row r="57" spans="1:4" x14ac:dyDescent="0.25">
      <c r="A57">
        <v>50</v>
      </c>
      <c r="B57" s="5">
        <v>1</v>
      </c>
      <c r="C57">
        <f t="shared" si="0"/>
        <v>0.68032760407811232</v>
      </c>
      <c r="D57">
        <f t="shared" si="1"/>
        <v>-0.38518082612312349</v>
      </c>
    </row>
    <row r="58" spans="1:4" x14ac:dyDescent="0.25">
      <c r="A58">
        <v>51</v>
      </c>
      <c r="B58" s="5">
        <v>1</v>
      </c>
      <c r="C58">
        <f t="shared" si="0"/>
        <v>0.68032760407811232</v>
      </c>
      <c r="D58">
        <f t="shared" si="1"/>
        <v>-0.38518082612312349</v>
      </c>
    </row>
    <row r="59" spans="1:4" x14ac:dyDescent="0.25">
      <c r="A59">
        <v>52</v>
      </c>
      <c r="B59" s="5">
        <v>1</v>
      </c>
      <c r="C59">
        <f t="shared" si="0"/>
        <v>0.68032760407811232</v>
      </c>
      <c r="D59">
        <f t="shared" si="1"/>
        <v>-0.38518082612312349</v>
      </c>
    </row>
    <row r="60" spans="1:4" x14ac:dyDescent="0.25">
      <c r="A60">
        <v>53</v>
      </c>
      <c r="B60" s="5">
        <v>1</v>
      </c>
      <c r="C60">
        <f t="shared" si="0"/>
        <v>0.68032760407811232</v>
      </c>
      <c r="D60">
        <f t="shared" si="1"/>
        <v>-0.38518082612312349</v>
      </c>
    </row>
    <row r="61" spans="1:4" x14ac:dyDescent="0.25">
      <c r="A61">
        <v>54</v>
      </c>
      <c r="B61" s="5">
        <v>1</v>
      </c>
      <c r="C61">
        <f t="shared" si="0"/>
        <v>0.68032760407811232</v>
      </c>
      <c r="D61">
        <f t="shared" si="1"/>
        <v>-0.38518082612312349</v>
      </c>
    </row>
    <row r="62" spans="1:4" x14ac:dyDescent="0.25">
      <c r="A62">
        <v>55</v>
      </c>
      <c r="B62" s="5">
        <v>1</v>
      </c>
      <c r="C62">
        <f t="shared" si="0"/>
        <v>0.68032760407811232</v>
      </c>
      <c r="D62">
        <f t="shared" si="1"/>
        <v>-0.38518082612312349</v>
      </c>
    </row>
    <row r="63" spans="1:4" x14ac:dyDescent="0.25">
      <c r="A63">
        <v>56</v>
      </c>
      <c r="B63" s="5">
        <v>0</v>
      </c>
      <c r="C63">
        <f t="shared" si="0"/>
        <v>0.31967239592188768</v>
      </c>
      <c r="D63">
        <f t="shared" si="1"/>
        <v>-1.1404585703354839</v>
      </c>
    </row>
    <row r="64" spans="1:4" x14ac:dyDescent="0.25">
      <c r="A64">
        <v>57</v>
      </c>
      <c r="B64" s="5">
        <v>0</v>
      </c>
      <c r="C64">
        <f t="shared" si="0"/>
        <v>0.31967239592188768</v>
      </c>
      <c r="D64">
        <f t="shared" si="1"/>
        <v>-1.1404585703354839</v>
      </c>
    </row>
    <row r="65" spans="1:4" x14ac:dyDescent="0.25">
      <c r="A65">
        <v>58</v>
      </c>
      <c r="B65" s="5">
        <v>1</v>
      </c>
      <c r="C65">
        <f t="shared" si="0"/>
        <v>0.68032760407811232</v>
      </c>
      <c r="D65">
        <f t="shared" si="1"/>
        <v>-0.38518082612312349</v>
      </c>
    </row>
    <row r="66" spans="1:4" x14ac:dyDescent="0.25">
      <c r="A66">
        <v>59</v>
      </c>
      <c r="B66" s="5">
        <v>0</v>
      </c>
      <c r="C66">
        <f t="shared" si="0"/>
        <v>0.31967239592188768</v>
      </c>
      <c r="D66">
        <f t="shared" si="1"/>
        <v>-1.1404585703354839</v>
      </c>
    </row>
    <row r="67" spans="1:4" x14ac:dyDescent="0.25">
      <c r="A67">
        <v>60</v>
      </c>
      <c r="B67" s="5">
        <v>1</v>
      </c>
      <c r="C67">
        <f t="shared" si="0"/>
        <v>0.68032760407811232</v>
      </c>
      <c r="D67">
        <f t="shared" si="1"/>
        <v>-0.38518082612312349</v>
      </c>
    </row>
    <row r="68" spans="1:4" x14ac:dyDescent="0.25">
      <c r="A68">
        <v>61</v>
      </c>
      <c r="B68" s="5">
        <v>1</v>
      </c>
      <c r="C68">
        <f t="shared" si="0"/>
        <v>0.68032760407811232</v>
      </c>
      <c r="D68">
        <f t="shared" si="1"/>
        <v>-0.38518082612312349</v>
      </c>
    </row>
    <row r="69" spans="1:4" x14ac:dyDescent="0.25">
      <c r="A69">
        <v>62</v>
      </c>
      <c r="B69" s="5">
        <v>1</v>
      </c>
      <c r="C69">
        <f t="shared" si="0"/>
        <v>0.68032760407811232</v>
      </c>
      <c r="D69">
        <f t="shared" si="1"/>
        <v>-0.38518082612312349</v>
      </c>
    </row>
    <row r="70" spans="1:4" x14ac:dyDescent="0.25">
      <c r="A70">
        <v>63</v>
      </c>
      <c r="B70" s="26">
        <v>0</v>
      </c>
      <c r="C70">
        <f t="shared" si="0"/>
        <v>0.31967239592188768</v>
      </c>
      <c r="D70">
        <f t="shared" si="1"/>
        <v>-1.1404585703354839</v>
      </c>
    </row>
    <row r="71" spans="1:4" x14ac:dyDescent="0.25">
      <c r="A71">
        <v>64</v>
      </c>
      <c r="B71" s="26">
        <v>1</v>
      </c>
      <c r="C71">
        <f t="shared" si="0"/>
        <v>0.68032760407811232</v>
      </c>
      <c r="D71">
        <f t="shared" si="1"/>
        <v>-0.38518082612312349</v>
      </c>
    </row>
    <row r="72" spans="1:4" x14ac:dyDescent="0.25">
      <c r="A72">
        <v>65</v>
      </c>
      <c r="B72" s="26">
        <v>0</v>
      </c>
      <c r="C72">
        <f t="shared" si="0"/>
        <v>0.31967239592188768</v>
      </c>
      <c r="D72">
        <f t="shared" si="1"/>
        <v>-1.1404585703354839</v>
      </c>
    </row>
    <row r="73" spans="1:4" x14ac:dyDescent="0.25">
      <c r="A73">
        <v>66</v>
      </c>
      <c r="B73" s="26">
        <v>1</v>
      </c>
      <c r="C73">
        <f t="shared" ref="C73:C129" si="2">IF(B73=1,$C$3,1-$C$3)</f>
        <v>0.68032760407811232</v>
      </c>
      <c r="D73">
        <f t="shared" ref="D73:D129" si="3">LN(C73)</f>
        <v>-0.38518082612312349</v>
      </c>
    </row>
    <row r="74" spans="1:4" x14ac:dyDescent="0.25">
      <c r="A74">
        <v>67</v>
      </c>
      <c r="B74" s="26">
        <v>1</v>
      </c>
      <c r="C74">
        <f t="shared" si="2"/>
        <v>0.68032760407811232</v>
      </c>
      <c r="D74">
        <f t="shared" si="3"/>
        <v>-0.38518082612312349</v>
      </c>
    </row>
    <row r="75" spans="1:4" x14ac:dyDescent="0.25">
      <c r="A75">
        <v>68</v>
      </c>
      <c r="B75" s="26">
        <v>1</v>
      </c>
      <c r="C75">
        <f t="shared" si="2"/>
        <v>0.68032760407811232</v>
      </c>
      <c r="D75">
        <f t="shared" si="3"/>
        <v>-0.38518082612312349</v>
      </c>
    </row>
    <row r="76" spans="1:4" x14ac:dyDescent="0.25">
      <c r="A76">
        <v>69</v>
      </c>
      <c r="B76" s="26">
        <v>0</v>
      </c>
      <c r="C76">
        <f t="shared" si="2"/>
        <v>0.31967239592188768</v>
      </c>
      <c r="D76">
        <f t="shared" si="3"/>
        <v>-1.1404585703354839</v>
      </c>
    </row>
    <row r="77" spans="1:4" x14ac:dyDescent="0.25">
      <c r="A77">
        <v>70</v>
      </c>
      <c r="B77" s="26">
        <v>1</v>
      </c>
      <c r="C77">
        <f t="shared" si="2"/>
        <v>0.68032760407811232</v>
      </c>
      <c r="D77">
        <f t="shared" si="3"/>
        <v>-0.38518082612312349</v>
      </c>
    </row>
    <row r="78" spans="1:4" x14ac:dyDescent="0.25">
      <c r="A78">
        <v>71</v>
      </c>
      <c r="B78" s="26">
        <v>0</v>
      </c>
      <c r="C78">
        <f t="shared" si="2"/>
        <v>0.31967239592188768</v>
      </c>
      <c r="D78">
        <f t="shared" si="3"/>
        <v>-1.1404585703354839</v>
      </c>
    </row>
    <row r="79" spans="1:4" x14ac:dyDescent="0.25">
      <c r="A79">
        <v>72</v>
      </c>
      <c r="B79" s="26">
        <v>1</v>
      </c>
      <c r="C79">
        <f t="shared" si="2"/>
        <v>0.68032760407811232</v>
      </c>
      <c r="D79">
        <f t="shared" si="3"/>
        <v>-0.38518082612312349</v>
      </c>
    </row>
    <row r="80" spans="1:4" x14ac:dyDescent="0.25">
      <c r="A80">
        <v>73</v>
      </c>
      <c r="B80" s="26">
        <v>1</v>
      </c>
      <c r="C80">
        <f t="shared" si="2"/>
        <v>0.68032760407811232</v>
      </c>
      <c r="D80">
        <f t="shared" si="3"/>
        <v>-0.38518082612312349</v>
      </c>
    </row>
    <row r="81" spans="1:4" x14ac:dyDescent="0.25">
      <c r="A81">
        <v>74</v>
      </c>
      <c r="B81" s="26">
        <v>0</v>
      </c>
      <c r="C81">
        <f t="shared" si="2"/>
        <v>0.31967239592188768</v>
      </c>
      <c r="D81">
        <f t="shared" si="3"/>
        <v>-1.1404585703354839</v>
      </c>
    </row>
    <row r="82" spans="1:4" x14ac:dyDescent="0.25">
      <c r="A82">
        <v>75</v>
      </c>
      <c r="B82" s="26">
        <v>0</v>
      </c>
      <c r="C82">
        <f t="shared" si="2"/>
        <v>0.31967239592188768</v>
      </c>
      <c r="D82">
        <f t="shared" si="3"/>
        <v>-1.1404585703354839</v>
      </c>
    </row>
    <row r="83" spans="1:4" x14ac:dyDescent="0.25">
      <c r="A83">
        <v>76</v>
      </c>
      <c r="B83" s="26">
        <v>0</v>
      </c>
      <c r="C83">
        <f t="shared" si="2"/>
        <v>0.31967239592188768</v>
      </c>
      <c r="D83">
        <f t="shared" si="3"/>
        <v>-1.1404585703354839</v>
      </c>
    </row>
    <row r="84" spans="1:4" x14ac:dyDescent="0.25">
      <c r="A84">
        <v>77</v>
      </c>
      <c r="B84" s="26">
        <v>1</v>
      </c>
      <c r="C84">
        <f t="shared" si="2"/>
        <v>0.68032760407811232</v>
      </c>
      <c r="D84">
        <f t="shared" si="3"/>
        <v>-0.38518082612312349</v>
      </c>
    </row>
    <row r="85" spans="1:4" x14ac:dyDescent="0.25">
      <c r="A85">
        <v>78</v>
      </c>
      <c r="B85" s="26">
        <v>1</v>
      </c>
      <c r="C85">
        <f t="shared" si="2"/>
        <v>0.68032760407811232</v>
      </c>
      <c r="D85">
        <f t="shared" si="3"/>
        <v>-0.38518082612312349</v>
      </c>
    </row>
    <row r="86" spans="1:4" x14ac:dyDescent="0.25">
      <c r="A86">
        <v>79</v>
      </c>
      <c r="B86" s="26">
        <v>0</v>
      </c>
      <c r="C86">
        <f t="shared" si="2"/>
        <v>0.31967239592188768</v>
      </c>
      <c r="D86">
        <f t="shared" si="3"/>
        <v>-1.1404585703354839</v>
      </c>
    </row>
    <row r="87" spans="1:4" x14ac:dyDescent="0.25">
      <c r="A87">
        <v>80</v>
      </c>
      <c r="B87" s="26">
        <v>1</v>
      </c>
      <c r="C87">
        <f t="shared" si="2"/>
        <v>0.68032760407811232</v>
      </c>
      <c r="D87">
        <f t="shared" si="3"/>
        <v>-0.38518082612312349</v>
      </c>
    </row>
    <row r="88" spans="1:4" x14ac:dyDescent="0.25">
      <c r="A88">
        <v>81</v>
      </c>
      <c r="B88" s="26">
        <v>0</v>
      </c>
      <c r="C88">
        <f t="shared" si="2"/>
        <v>0.31967239592188768</v>
      </c>
      <c r="D88">
        <f t="shared" si="3"/>
        <v>-1.1404585703354839</v>
      </c>
    </row>
    <row r="89" spans="1:4" x14ac:dyDescent="0.25">
      <c r="A89">
        <v>82</v>
      </c>
      <c r="B89" s="26">
        <v>1</v>
      </c>
      <c r="C89">
        <f t="shared" si="2"/>
        <v>0.68032760407811232</v>
      </c>
      <c r="D89">
        <f t="shared" si="3"/>
        <v>-0.38518082612312349</v>
      </c>
    </row>
    <row r="90" spans="1:4" x14ac:dyDescent="0.25">
      <c r="A90">
        <v>83</v>
      </c>
      <c r="B90" s="26">
        <v>0</v>
      </c>
      <c r="C90">
        <f t="shared" si="2"/>
        <v>0.31967239592188768</v>
      </c>
      <c r="D90">
        <f t="shared" si="3"/>
        <v>-1.1404585703354839</v>
      </c>
    </row>
    <row r="91" spans="1:4" x14ac:dyDescent="0.25">
      <c r="A91">
        <v>84</v>
      </c>
      <c r="B91" s="26">
        <v>1</v>
      </c>
      <c r="C91">
        <f t="shared" si="2"/>
        <v>0.68032760407811232</v>
      </c>
      <c r="D91">
        <f t="shared" si="3"/>
        <v>-0.38518082612312349</v>
      </c>
    </row>
    <row r="92" spans="1:4" x14ac:dyDescent="0.25">
      <c r="A92">
        <v>85</v>
      </c>
      <c r="B92" s="26">
        <v>0</v>
      </c>
      <c r="C92">
        <f t="shared" si="2"/>
        <v>0.31967239592188768</v>
      </c>
      <c r="D92">
        <f t="shared" si="3"/>
        <v>-1.1404585703354839</v>
      </c>
    </row>
    <row r="93" spans="1:4" x14ac:dyDescent="0.25">
      <c r="A93">
        <v>86</v>
      </c>
      <c r="B93" s="26">
        <v>0</v>
      </c>
      <c r="C93">
        <f t="shared" si="2"/>
        <v>0.31967239592188768</v>
      </c>
      <c r="D93">
        <f t="shared" si="3"/>
        <v>-1.1404585703354839</v>
      </c>
    </row>
    <row r="94" spans="1:4" x14ac:dyDescent="0.25">
      <c r="A94">
        <v>87</v>
      </c>
      <c r="B94" s="26">
        <v>1</v>
      </c>
      <c r="C94">
        <f t="shared" si="2"/>
        <v>0.68032760407811232</v>
      </c>
      <c r="D94">
        <f t="shared" si="3"/>
        <v>-0.38518082612312349</v>
      </c>
    </row>
    <row r="95" spans="1:4" x14ac:dyDescent="0.25">
      <c r="A95">
        <v>88</v>
      </c>
      <c r="B95" s="26">
        <v>1</v>
      </c>
      <c r="C95">
        <f t="shared" si="2"/>
        <v>0.68032760407811232</v>
      </c>
      <c r="D95">
        <f t="shared" si="3"/>
        <v>-0.38518082612312349</v>
      </c>
    </row>
    <row r="96" spans="1:4" x14ac:dyDescent="0.25">
      <c r="A96">
        <v>89</v>
      </c>
      <c r="B96" s="26">
        <v>1</v>
      </c>
      <c r="C96">
        <f t="shared" si="2"/>
        <v>0.68032760407811232</v>
      </c>
      <c r="D96">
        <f t="shared" si="3"/>
        <v>-0.38518082612312349</v>
      </c>
    </row>
    <row r="97" spans="1:4" x14ac:dyDescent="0.25">
      <c r="A97">
        <v>90</v>
      </c>
      <c r="B97" s="26">
        <v>1</v>
      </c>
      <c r="C97">
        <f t="shared" si="2"/>
        <v>0.68032760407811232</v>
      </c>
      <c r="D97">
        <f t="shared" si="3"/>
        <v>-0.38518082612312349</v>
      </c>
    </row>
    <row r="98" spans="1:4" x14ac:dyDescent="0.25">
      <c r="A98">
        <v>91</v>
      </c>
      <c r="B98" s="26">
        <v>1</v>
      </c>
      <c r="C98">
        <f t="shared" si="2"/>
        <v>0.68032760407811232</v>
      </c>
      <c r="D98">
        <f t="shared" si="3"/>
        <v>-0.38518082612312349</v>
      </c>
    </row>
    <row r="99" spans="1:4" x14ac:dyDescent="0.25">
      <c r="A99">
        <v>92</v>
      </c>
      <c r="B99" s="26">
        <v>1</v>
      </c>
      <c r="C99">
        <f t="shared" si="2"/>
        <v>0.68032760407811232</v>
      </c>
      <c r="D99">
        <f t="shared" si="3"/>
        <v>-0.38518082612312349</v>
      </c>
    </row>
    <row r="100" spans="1:4" x14ac:dyDescent="0.25">
      <c r="A100">
        <v>93</v>
      </c>
      <c r="B100" s="26">
        <v>0</v>
      </c>
      <c r="C100">
        <f t="shared" si="2"/>
        <v>0.31967239592188768</v>
      </c>
      <c r="D100">
        <f t="shared" si="3"/>
        <v>-1.1404585703354839</v>
      </c>
    </row>
    <row r="101" spans="1:4" x14ac:dyDescent="0.25">
      <c r="A101">
        <v>94</v>
      </c>
      <c r="B101" s="26">
        <v>0</v>
      </c>
      <c r="C101">
        <f t="shared" si="2"/>
        <v>0.31967239592188768</v>
      </c>
      <c r="D101">
        <f t="shared" si="3"/>
        <v>-1.1404585703354839</v>
      </c>
    </row>
    <row r="102" spans="1:4" x14ac:dyDescent="0.25">
      <c r="A102">
        <v>95</v>
      </c>
      <c r="B102" s="26">
        <v>0</v>
      </c>
      <c r="C102">
        <f t="shared" si="2"/>
        <v>0.31967239592188768</v>
      </c>
      <c r="D102">
        <f t="shared" si="3"/>
        <v>-1.1404585703354839</v>
      </c>
    </row>
    <row r="103" spans="1:4" x14ac:dyDescent="0.25">
      <c r="A103">
        <v>96</v>
      </c>
      <c r="B103" s="26">
        <v>0</v>
      </c>
      <c r="C103">
        <f t="shared" si="2"/>
        <v>0.31967239592188768</v>
      </c>
      <c r="D103">
        <f t="shared" si="3"/>
        <v>-1.1404585703354839</v>
      </c>
    </row>
    <row r="104" spans="1:4" x14ac:dyDescent="0.25">
      <c r="A104">
        <v>97</v>
      </c>
      <c r="B104" s="26">
        <v>1</v>
      </c>
      <c r="C104">
        <f t="shared" si="2"/>
        <v>0.68032760407811232</v>
      </c>
      <c r="D104">
        <f t="shared" si="3"/>
        <v>-0.38518082612312349</v>
      </c>
    </row>
    <row r="105" spans="1:4" x14ac:dyDescent="0.25">
      <c r="A105">
        <v>98</v>
      </c>
      <c r="B105" s="26">
        <v>1</v>
      </c>
      <c r="C105">
        <f t="shared" si="2"/>
        <v>0.68032760407811232</v>
      </c>
      <c r="D105">
        <f t="shared" si="3"/>
        <v>-0.38518082612312349</v>
      </c>
    </row>
    <row r="106" spans="1:4" x14ac:dyDescent="0.25">
      <c r="A106">
        <v>99</v>
      </c>
      <c r="B106" s="26">
        <v>0</v>
      </c>
      <c r="C106">
        <f t="shared" si="2"/>
        <v>0.31967239592188768</v>
      </c>
      <c r="D106">
        <f t="shared" si="3"/>
        <v>-1.1404585703354839</v>
      </c>
    </row>
    <row r="107" spans="1:4" x14ac:dyDescent="0.25">
      <c r="A107">
        <v>100</v>
      </c>
      <c r="B107" s="26">
        <v>1</v>
      </c>
      <c r="C107">
        <f t="shared" si="2"/>
        <v>0.68032760407811232</v>
      </c>
      <c r="D107">
        <f t="shared" si="3"/>
        <v>-0.38518082612312349</v>
      </c>
    </row>
    <row r="108" spans="1:4" x14ac:dyDescent="0.25">
      <c r="A108">
        <v>101</v>
      </c>
      <c r="B108" s="26">
        <v>0</v>
      </c>
      <c r="C108">
        <f t="shared" si="2"/>
        <v>0.31967239592188768</v>
      </c>
      <c r="D108">
        <f t="shared" si="3"/>
        <v>-1.1404585703354839</v>
      </c>
    </row>
    <row r="109" spans="1:4" x14ac:dyDescent="0.25">
      <c r="A109">
        <v>102</v>
      </c>
      <c r="B109" s="26">
        <v>1</v>
      </c>
      <c r="C109">
        <f t="shared" si="2"/>
        <v>0.68032760407811232</v>
      </c>
      <c r="D109">
        <f t="shared" si="3"/>
        <v>-0.38518082612312349</v>
      </c>
    </row>
    <row r="110" spans="1:4" x14ac:dyDescent="0.25">
      <c r="A110">
        <v>103</v>
      </c>
      <c r="B110" s="26">
        <v>0</v>
      </c>
      <c r="C110">
        <f t="shared" si="2"/>
        <v>0.31967239592188768</v>
      </c>
      <c r="D110">
        <f t="shared" si="3"/>
        <v>-1.1404585703354839</v>
      </c>
    </row>
    <row r="111" spans="1:4" x14ac:dyDescent="0.25">
      <c r="A111">
        <v>104</v>
      </c>
      <c r="B111" s="26">
        <v>1</v>
      </c>
      <c r="C111">
        <f t="shared" si="2"/>
        <v>0.68032760407811232</v>
      </c>
      <c r="D111">
        <f t="shared" si="3"/>
        <v>-0.38518082612312349</v>
      </c>
    </row>
    <row r="112" spans="1:4" x14ac:dyDescent="0.25">
      <c r="A112">
        <v>105</v>
      </c>
      <c r="B112" s="26">
        <v>0</v>
      </c>
      <c r="C112">
        <f t="shared" si="2"/>
        <v>0.31967239592188768</v>
      </c>
      <c r="D112">
        <f t="shared" si="3"/>
        <v>-1.1404585703354839</v>
      </c>
    </row>
    <row r="113" spans="1:4" x14ac:dyDescent="0.25">
      <c r="A113">
        <v>106</v>
      </c>
      <c r="B113" s="26">
        <v>1</v>
      </c>
      <c r="C113">
        <f t="shared" si="2"/>
        <v>0.68032760407811232</v>
      </c>
      <c r="D113">
        <f t="shared" si="3"/>
        <v>-0.38518082612312349</v>
      </c>
    </row>
    <row r="114" spans="1:4" x14ac:dyDescent="0.25">
      <c r="A114">
        <v>107</v>
      </c>
      <c r="B114" s="26">
        <v>1</v>
      </c>
      <c r="C114">
        <f t="shared" si="2"/>
        <v>0.68032760407811232</v>
      </c>
      <c r="D114">
        <f t="shared" si="3"/>
        <v>-0.38518082612312349</v>
      </c>
    </row>
    <row r="115" spans="1:4" x14ac:dyDescent="0.25">
      <c r="A115">
        <v>108</v>
      </c>
      <c r="B115" s="26">
        <v>1</v>
      </c>
      <c r="C115">
        <f t="shared" si="2"/>
        <v>0.68032760407811232</v>
      </c>
      <c r="D115">
        <f t="shared" si="3"/>
        <v>-0.38518082612312349</v>
      </c>
    </row>
    <row r="116" spans="1:4" x14ac:dyDescent="0.25">
      <c r="A116">
        <v>109</v>
      </c>
      <c r="B116" s="26">
        <v>1</v>
      </c>
      <c r="C116">
        <f t="shared" si="2"/>
        <v>0.68032760407811232</v>
      </c>
      <c r="D116">
        <f t="shared" si="3"/>
        <v>-0.38518082612312349</v>
      </c>
    </row>
    <row r="117" spans="1:4" x14ac:dyDescent="0.25">
      <c r="A117">
        <v>110</v>
      </c>
      <c r="B117" s="26">
        <v>1</v>
      </c>
      <c r="C117">
        <f t="shared" si="2"/>
        <v>0.68032760407811232</v>
      </c>
      <c r="D117">
        <f t="shared" si="3"/>
        <v>-0.38518082612312349</v>
      </c>
    </row>
    <row r="118" spans="1:4" x14ac:dyDescent="0.25">
      <c r="A118">
        <v>111</v>
      </c>
      <c r="B118" s="26">
        <v>1</v>
      </c>
      <c r="C118">
        <f t="shared" si="2"/>
        <v>0.68032760407811232</v>
      </c>
      <c r="D118">
        <f t="shared" si="3"/>
        <v>-0.38518082612312349</v>
      </c>
    </row>
    <row r="119" spans="1:4" x14ac:dyDescent="0.25">
      <c r="A119">
        <v>112</v>
      </c>
      <c r="B119" s="26">
        <v>0</v>
      </c>
      <c r="C119">
        <f t="shared" si="2"/>
        <v>0.31967239592188768</v>
      </c>
      <c r="D119">
        <f t="shared" si="3"/>
        <v>-1.1404585703354839</v>
      </c>
    </row>
    <row r="120" spans="1:4" x14ac:dyDescent="0.25">
      <c r="A120">
        <v>113</v>
      </c>
      <c r="B120" s="26">
        <v>1</v>
      </c>
      <c r="C120">
        <f t="shared" si="2"/>
        <v>0.68032760407811232</v>
      </c>
      <c r="D120">
        <f t="shared" si="3"/>
        <v>-0.38518082612312349</v>
      </c>
    </row>
    <row r="121" spans="1:4" x14ac:dyDescent="0.25">
      <c r="A121">
        <v>114</v>
      </c>
      <c r="B121" s="26">
        <v>1</v>
      </c>
      <c r="C121">
        <f t="shared" si="2"/>
        <v>0.68032760407811232</v>
      </c>
      <c r="D121">
        <f t="shared" si="3"/>
        <v>-0.38518082612312349</v>
      </c>
    </row>
    <row r="122" spans="1:4" x14ac:dyDescent="0.25">
      <c r="A122">
        <v>115</v>
      </c>
      <c r="B122" s="26">
        <v>1</v>
      </c>
      <c r="C122">
        <f t="shared" si="2"/>
        <v>0.68032760407811232</v>
      </c>
      <c r="D122">
        <f t="shared" si="3"/>
        <v>-0.38518082612312349</v>
      </c>
    </row>
    <row r="123" spans="1:4" x14ac:dyDescent="0.25">
      <c r="A123">
        <v>116</v>
      </c>
      <c r="B123" s="26">
        <v>1</v>
      </c>
      <c r="C123">
        <f t="shared" si="2"/>
        <v>0.68032760407811232</v>
      </c>
      <c r="D123">
        <f t="shared" si="3"/>
        <v>-0.38518082612312349</v>
      </c>
    </row>
    <row r="124" spans="1:4" x14ac:dyDescent="0.25">
      <c r="A124">
        <v>117</v>
      </c>
      <c r="B124" s="26">
        <v>0</v>
      </c>
      <c r="C124">
        <f t="shared" si="2"/>
        <v>0.31967239592188768</v>
      </c>
      <c r="D124">
        <f t="shared" si="3"/>
        <v>-1.1404585703354839</v>
      </c>
    </row>
    <row r="125" spans="1:4" x14ac:dyDescent="0.25">
      <c r="A125">
        <v>118</v>
      </c>
      <c r="B125" s="26">
        <v>0</v>
      </c>
      <c r="C125">
        <f t="shared" si="2"/>
        <v>0.31967239592188768</v>
      </c>
      <c r="D125">
        <f t="shared" si="3"/>
        <v>-1.1404585703354839</v>
      </c>
    </row>
    <row r="126" spans="1:4" x14ac:dyDescent="0.25">
      <c r="A126">
        <v>119</v>
      </c>
      <c r="B126" s="26">
        <v>0</v>
      </c>
      <c r="C126">
        <f t="shared" si="2"/>
        <v>0.31967239592188768</v>
      </c>
      <c r="D126">
        <f t="shared" si="3"/>
        <v>-1.1404585703354839</v>
      </c>
    </row>
    <row r="127" spans="1:4" x14ac:dyDescent="0.25">
      <c r="A127">
        <v>120</v>
      </c>
      <c r="B127" s="26">
        <v>1</v>
      </c>
      <c r="C127">
        <f t="shared" si="2"/>
        <v>0.68032760407811232</v>
      </c>
      <c r="D127">
        <f t="shared" si="3"/>
        <v>-0.38518082612312349</v>
      </c>
    </row>
    <row r="128" spans="1:4" x14ac:dyDescent="0.25">
      <c r="A128">
        <v>121</v>
      </c>
      <c r="B128" s="26">
        <v>0</v>
      </c>
      <c r="C128">
        <f t="shared" si="2"/>
        <v>0.31967239592188768</v>
      </c>
      <c r="D128">
        <f t="shared" si="3"/>
        <v>-1.1404585703354839</v>
      </c>
    </row>
    <row r="129" spans="1:4" x14ac:dyDescent="0.25">
      <c r="A129">
        <v>122</v>
      </c>
      <c r="B129" s="26">
        <v>0</v>
      </c>
      <c r="C129">
        <f t="shared" si="2"/>
        <v>0.31967239592188768</v>
      </c>
      <c r="D129">
        <f t="shared" si="3"/>
        <v>-1.1404585703354839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7377-EC33-4F90-8659-40EB57989344}">
  <dimension ref="A1:M132"/>
  <sheetViews>
    <sheetView zoomScaleNormal="100" workbookViewId="0"/>
  </sheetViews>
  <sheetFormatPr defaultRowHeight="15" x14ac:dyDescent="0.25"/>
  <cols>
    <col min="1" max="1" width="9.85546875" bestFit="1" customWidth="1"/>
    <col min="2" max="2" width="10.7109375" bestFit="1" customWidth="1"/>
    <col min="3" max="3" width="13.42578125" bestFit="1" customWidth="1"/>
    <col min="4" max="4" width="14.7109375" bestFit="1" customWidth="1"/>
    <col min="5" max="5" width="11.42578125" bestFit="1" customWidth="1"/>
    <col min="6" max="6" width="10.7109375" bestFit="1" customWidth="1"/>
    <col min="7" max="7" width="8.140625" bestFit="1" customWidth="1"/>
    <col min="8" max="8" width="4.5703125" customWidth="1"/>
    <col min="9" max="9" width="11.85546875" customWidth="1"/>
    <col min="10" max="10" width="11.85546875" bestFit="1" customWidth="1"/>
  </cols>
  <sheetData>
    <row r="1" spans="1:10" x14ac:dyDescent="0.25">
      <c r="A1" s="9" t="s">
        <v>21</v>
      </c>
    </row>
    <row r="2" spans="1:10" x14ac:dyDescent="0.25">
      <c r="I2" s="27" t="s">
        <v>22</v>
      </c>
    </row>
    <row r="3" spans="1:10" x14ac:dyDescent="0.25">
      <c r="B3" s="8" t="s">
        <v>8</v>
      </c>
      <c r="C3" s="11">
        <v>-341.48255303634159</v>
      </c>
      <c r="D3" s="1"/>
      <c r="E3" s="1"/>
      <c r="F3" s="8" t="s">
        <v>7</v>
      </c>
      <c r="G3" s="11">
        <f>SUM(G8:G129)</f>
        <v>-39.434927528471235</v>
      </c>
    </row>
    <row r="4" spans="1:10" x14ac:dyDescent="0.25">
      <c r="B4" s="8" t="s">
        <v>24</v>
      </c>
      <c r="C4" s="11">
        <v>40.427343071045442</v>
      </c>
      <c r="D4" s="1"/>
      <c r="E4" s="1"/>
      <c r="F4" s="8" t="s">
        <v>6</v>
      </c>
      <c r="G4" s="10">
        <v>3</v>
      </c>
      <c r="I4" s="27" t="s">
        <v>23</v>
      </c>
    </row>
    <row r="5" spans="1:10" ht="17.25" x14ac:dyDescent="0.25">
      <c r="B5" s="8" t="s">
        <v>25</v>
      </c>
      <c r="C5" s="11">
        <v>-1.1868077349241355</v>
      </c>
      <c r="D5" s="1"/>
      <c r="E5" s="1"/>
      <c r="F5" s="8" t="s">
        <v>5</v>
      </c>
      <c r="G5" s="7">
        <f>-2*G3+2*G4</f>
        <v>84.86985505694247</v>
      </c>
    </row>
    <row r="6" spans="1:10" x14ac:dyDescent="0.25">
      <c r="C6" s="1"/>
      <c r="D6" s="1"/>
      <c r="E6" s="1"/>
    </row>
    <row r="7" spans="1:10" ht="17.25" x14ac:dyDescent="0.25">
      <c r="A7" s="6" t="s">
        <v>4</v>
      </c>
      <c r="B7" s="6" t="s">
        <v>9</v>
      </c>
      <c r="C7" s="6" t="s">
        <v>19</v>
      </c>
      <c r="D7" s="21" t="s">
        <v>26</v>
      </c>
      <c r="E7" s="6" t="s">
        <v>3</v>
      </c>
      <c r="F7" s="6" t="s">
        <v>2</v>
      </c>
      <c r="G7" s="6" t="s">
        <v>1</v>
      </c>
      <c r="I7" t="s">
        <v>19</v>
      </c>
      <c r="J7" t="s">
        <v>0</v>
      </c>
    </row>
    <row r="8" spans="1:10" x14ac:dyDescent="0.25">
      <c r="A8">
        <v>1</v>
      </c>
      <c r="B8" s="5">
        <v>0</v>
      </c>
      <c r="C8" s="13">
        <v>14.001818707285071</v>
      </c>
      <c r="D8" s="13">
        <f t="shared" ref="D8:D39" si="0">C8^2</f>
        <v>196.05092711167819</v>
      </c>
      <c r="E8" s="2">
        <f t="shared" ref="E8:E39" si="1">EXP($C$3+$C$4*C8+$C$5*D8)/(1+EXP($C$3+$C$4*C8+$C$5*D8))</f>
        <v>3.0314950175885057E-4</v>
      </c>
      <c r="F8" s="2">
        <f>IF(B8=1,E8,1-E8)</f>
        <v>0.9996968504982412</v>
      </c>
      <c r="G8" s="1">
        <f>LN(F8)</f>
        <v>-3.031954608575653E-4</v>
      </c>
      <c r="H8" s="1"/>
      <c r="I8" s="2">
        <v>10</v>
      </c>
      <c r="J8">
        <f>EXP($C$3+$C$4*I8+$C$5*I8^2)/(1+EXP($C$3+$C$4*I8+$C$5*I8^2))</f>
        <v>5.3373619099633035E-25</v>
      </c>
    </row>
    <row r="9" spans="1:10" x14ac:dyDescent="0.25">
      <c r="A9">
        <v>2</v>
      </c>
      <c r="B9" s="5">
        <v>1</v>
      </c>
      <c r="C9" s="13">
        <v>17</v>
      </c>
      <c r="D9" s="13">
        <f t="shared" si="0"/>
        <v>289</v>
      </c>
      <c r="E9" s="2">
        <f t="shared" si="1"/>
        <v>0.94239655478104456</v>
      </c>
      <c r="F9" s="2">
        <f t="shared" ref="F9:F72" si="2">IF(B9=1,E9,1-E9)</f>
        <v>0.94239655478104456</v>
      </c>
      <c r="G9" s="1">
        <f t="shared" ref="G9:G72" si="3">LN(F9)</f>
        <v>-5.9329121884106981E-2</v>
      </c>
      <c r="H9" s="1"/>
      <c r="I9" s="2">
        <v>10.5</v>
      </c>
      <c r="J9">
        <f t="shared" ref="J9:J28" si="4">EXP($C$3+$C$4*I9+$C$5*I9^2)/(1+EXP($C$3+$C$4*I9+$C$5*I9^2))</f>
        <v>1.6707679768914869E-21</v>
      </c>
    </row>
    <row r="10" spans="1:10" x14ac:dyDescent="0.25">
      <c r="A10">
        <v>3</v>
      </c>
      <c r="B10" s="5">
        <v>1</v>
      </c>
      <c r="C10" s="13">
        <v>18</v>
      </c>
      <c r="D10" s="13">
        <f t="shared" si="0"/>
        <v>324</v>
      </c>
      <c r="E10" s="2">
        <f t="shared" si="1"/>
        <v>0.84342239480547465</v>
      </c>
      <c r="F10" s="2">
        <f t="shared" si="2"/>
        <v>0.84342239480547465</v>
      </c>
      <c r="G10" s="1">
        <f t="shared" si="3"/>
        <v>-0.17028738501594837</v>
      </c>
      <c r="H10" s="1"/>
      <c r="I10" s="2">
        <v>11</v>
      </c>
      <c r="J10">
        <f t="shared" si="4"/>
        <v>2.889306457528839E-18</v>
      </c>
    </row>
    <row r="11" spans="1:10" x14ac:dyDescent="0.25">
      <c r="A11">
        <v>4</v>
      </c>
      <c r="B11" s="5">
        <v>1</v>
      </c>
      <c r="C11" s="13">
        <v>18</v>
      </c>
      <c r="D11" s="13">
        <f t="shared" si="0"/>
        <v>324</v>
      </c>
      <c r="E11" s="2">
        <f t="shared" si="1"/>
        <v>0.84342239480547465</v>
      </c>
      <c r="F11" s="2">
        <f t="shared" si="2"/>
        <v>0.84342239480547465</v>
      </c>
      <c r="G11" s="1">
        <f t="shared" si="3"/>
        <v>-0.17028738501594837</v>
      </c>
      <c r="H11" s="1"/>
      <c r="I11" s="2">
        <v>11.5</v>
      </c>
      <c r="J11">
        <f t="shared" si="4"/>
        <v>2.7603175621898865E-15</v>
      </c>
    </row>
    <row r="12" spans="1:10" x14ac:dyDescent="0.25">
      <c r="A12">
        <v>5</v>
      </c>
      <c r="B12" s="5">
        <v>1</v>
      </c>
      <c r="C12" s="13">
        <v>16</v>
      </c>
      <c r="D12" s="13">
        <f t="shared" si="0"/>
        <v>256</v>
      </c>
      <c r="E12" s="2">
        <f t="shared" si="1"/>
        <v>0.8223215379011809</v>
      </c>
      <c r="F12" s="2">
        <f t="shared" si="2"/>
        <v>0.8223215379011809</v>
      </c>
      <c r="G12" s="1">
        <f t="shared" si="3"/>
        <v>-0.19562379508126609</v>
      </c>
      <c r="H12" s="1"/>
      <c r="I12" s="2">
        <v>12</v>
      </c>
      <c r="J12">
        <f t="shared" si="4"/>
        <v>1.4568420345659153E-12</v>
      </c>
    </row>
    <row r="13" spans="1:10" x14ac:dyDescent="0.25">
      <c r="A13">
        <v>6</v>
      </c>
      <c r="B13" s="5">
        <v>1</v>
      </c>
      <c r="C13" s="13">
        <v>18</v>
      </c>
      <c r="D13" s="13">
        <f t="shared" si="0"/>
        <v>324</v>
      </c>
      <c r="E13" s="2">
        <f t="shared" si="1"/>
        <v>0.84342239480547465</v>
      </c>
      <c r="F13" s="2">
        <f t="shared" si="2"/>
        <v>0.84342239480547465</v>
      </c>
      <c r="G13" s="1">
        <f t="shared" si="3"/>
        <v>-0.17028738501594837</v>
      </c>
      <c r="H13" s="1"/>
      <c r="I13" s="2">
        <v>12.5</v>
      </c>
      <c r="J13">
        <f t="shared" si="4"/>
        <v>4.2477001672279759E-10</v>
      </c>
    </row>
    <row r="14" spans="1:10" x14ac:dyDescent="0.25">
      <c r="A14">
        <v>7</v>
      </c>
      <c r="B14" s="5">
        <v>1</v>
      </c>
      <c r="C14" s="13">
        <v>16</v>
      </c>
      <c r="D14" s="13">
        <f t="shared" si="0"/>
        <v>256</v>
      </c>
      <c r="E14" s="2">
        <f t="shared" si="1"/>
        <v>0.8223215379011809</v>
      </c>
      <c r="F14" s="2">
        <f t="shared" si="2"/>
        <v>0.8223215379011809</v>
      </c>
      <c r="G14" s="1">
        <f t="shared" si="3"/>
        <v>-0.19562379508126609</v>
      </c>
      <c r="H14" s="1"/>
      <c r="I14" s="2">
        <v>13</v>
      </c>
      <c r="J14">
        <f t="shared" si="4"/>
        <v>6.8420018750313272E-8</v>
      </c>
    </row>
    <row r="15" spans="1:10" x14ac:dyDescent="0.25">
      <c r="A15">
        <v>8</v>
      </c>
      <c r="B15" s="5">
        <v>1</v>
      </c>
      <c r="C15" s="13">
        <v>18</v>
      </c>
      <c r="D15" s="13">
        <f t="shared" si="0"/>
        <v>324</v>
      </c>
      <c r="E15" s="2">
        <f t="shared" si="1"/>
        <v>0.84342239480547465</v>
      </c>
      <c r="F15" s="2">
        <f t="shared" si="2"/>
        <v>0.84342239480547465</v>
      </c>
      <c r="G15" s="1">
        <f t="shared" si="3"/>
        <v>-0.17028738501594837</v>
      </c>
      <c r="H15" s="1"/>
      <c r="I15" s="2">
        <v>13.5</v>
      </c>
      <c r="J15">
        <f t="shared" si="4"/>
        <v>6.0883262153977706E-6</v>
      </c>
    </row>
    <row r="16" spans="1:10" x14ac:dyDescent="0.25">
      <c r="A16">
        <v>9</v>
      </c>
      <c r="B16" s="5">
        <v>1</v>
      </c>
      <c r="C16" s="13">
        <v>16</v>
      </c>
      <c r="D16" s="13">
        <f t="shared" si="0"/>
        <v>256</v>
      </c>
      <c r="E16" s="2">
        <f t="shared" si="1"/>
        <v>0.8223215379011809</v>
      </c>
      <c r="F16" s="2">
        <f t="shared" si="2"/>
        <v>0.8223215379011809</v>
      </c>
      <c r="G16" s="1">
        <f t="shared" si="3"/>
        <v>-0.19562379508126609</v>
      </c>
      <c r="H16" s="1"/>
      <c r="I16" s="2">
        <v>14</v>
      </c>
      <c r="J16">
        <f t="shared" si="4"/>
        <v>2.9920986490356369E-4</v>
      </c>
    </row>
    <row r="17" spans="1:13" x14ac:dyDescent="0.25">
      <c r="A17">
        <v>10</v>
      </c>
      <c r="B17" s="5">
        <v>1</v>
      </c>
      <c r="C17" s="13">
        <v>16</v>
      </c>
      <c r="D17" s="13">
        <f t="shared" si="0"/>
        <v>256</v>
      </c>
      <c r="E17" s="2">
        <f t="shared" si="1"/>
        <v>0.8223215379011809</v>
      </c>
      <c r="F17" s="2">
        <f t="shared" si="2"/>
        <v>0.8223215379011809</v>
      </c>
      <c r="G17" s="1">
        <f t="shared" si="3"/>
        <v>-0.19562379508126609</v>
      </c>
      <c r="H17" s="1"/>
      <c r="I17" s="2">
        <v>14.5</v>
      </c>
      <c r="J17">
        <f t="shared" si="4"/>
        <v>8.0627530860128919E-3</v>
      </c>
    </row>
    <row r="18" spans="1:13" x14ac:dyDescent="0.25">
      <c r="A18">
        <v>11</v>
      </c>
      <c r="B18" s="5">
        <v>1</v>
      </c>
      <c r="C18" s="13">
        <v>17</v>
      </c>
      <c r="D18" s="13">
        <f t="shared" si="0"/>
        <v>289</v>
      </c>
      <c r="E18" s="2">
        <f t="shared" si="1"/>
        <v>0.94239655478104456</v>
      </c>
      <c r="F18" s="2">
        <f t="shared" si="2"/>
        <v>0.94239655478104456</v>
      </c>
      <c r="G18" s="1">
        <f t="shared" si="3"/>
        <v>-5.9329121884106981E-2</v>
      </c>
      <c r="H18" s="1"/>
      <c r="I18" s="2">
        <v>15</v>
      </c>
      <c r="J18">
        <f t="shared" si="4"/>
        <v>0.10869437584039433</v>
      </c>
    </row>
    <row r="19" spans="1:13" x14ac:dyDescent="0.25">
      <c r="A19">
        <v>12</v>
      </c>
      <c r="B19" s="5">
        <v>0</v>
      </c>
      <c r="C19" s="13">
        <v>16.860561144965658</v>
      </c>
      <c r="D19" s="13">
        <f t="shared" si="0"/>
        <v>284.27852212312564</v>
      </c>
      <c r="E19" s="2">
        <f t="shared" si="1"/>
        <v>0.94054209445911952</v>
      </c>
      <c r="F19" s="2">
        <f t="shared" si="2"/>
        <v>5.9457905540880485E-2</v>
      </c>
      <c r="G19" s="1">
        <f t="shared" si="3"/>
        <v>-2.8224866867066472</v>
      </c>
      <c r="H19" s="1"/>
      <c r="I19" s="2">
        <v>15.5</v>
      </c>
      <c r="J19">
        <f t="shared" si="4"/>
        <v>0.50267653676861823</v>
      </c>
    </row>
    <row r="20" spans="1:13" x14ac:dyDescent="0.25">
      <c r="A20">
        <v>13</v>
      </c>
      <c r="B20" s="5">
        <v>0</v>
      </c>
      <c r="C20" s="13">
        <v>16.64360742345702</v>
      </c>
      <c r="D20" s="13">
        <f t="shared" si="0"/>
        <v>277.00966806615361</v>
      </c>
      <c r="E20" s="2">
        <f t="shared" si="1"/>
        <v>0.9319513359636733</v>
      </c>
      <c r="F20" s="2">
        <f t="shared" si="2"/>
        <v>6.80486640363267E-2</v>
      </c>
      <c r="G20" s="1">
        <f t="shared" si="3"/>
        <v>-2.6875321821666214</v>
      </c>
      <c r="H20" s="1"/>
      <c r="I20" s="2">
        <v>16</v>
      </c>
      <c r="J20">
        <f t="shared" si="4"/>
        <v>0.8223215379011809</v>
      </c>
    </row>
    <row r="21" spans="1:13" x14ac:dyDescent="0.25">
      <c r="A21">
        <v>14</v>
      </c>
      <c r="B21" s="5">
        <v>1</v>
      </c>
      <c r="C21" s="13">
        <v>18</v>
      </c>
      <c r="D21" s="13">
        <f t="shared" si="0"/>
        <v>324</v>
      </c>
      <c r="E21" s="2">
        <f t="shared" si="1"/>
        <v>0.84342239480547465</v>
      </c>
      <c r="F21" s="2">
        <f t="shared" si="2"/>
        <v>0.84342239480547465</v>
      </c>
      <c r="G21" s="1">
        <f t="shared" si="3"/>
        <v>-0.17028738501594837</v>
      </c>
      <c r="H21" s="1"/>
      <c r="I21" s="2">
        <v>16.5</v>
      </c>
      <c r="J21">
        <f t="shared" si="4"/>
        <v>0.92130429532036828</v>
      </c>
    </row>
    <row r="22" spans="1:13" x14ac:dyDescent="0.25">
      <c r="A22">
        <v>15</v>
      </c>
      <c r="B22" s="5">
        <v>0</v>
      </c>
      <c r="C22" s="13">
        <v>16.742985495960749</v>
      </c>
      <c r="D22" s="13">
        <f t="shared" si="0"/>
        <v>280.32756331795201</v>
      </c>
      <c r="E22" s="2">
        <f t="shared" si="1"/>
        <v>0.9368461454201733</v>
      </c>
      <c r="F22" s="2">
        <f t="shared" si="2"/>
        <v>6.3153854579826696E-2</v>
      </c>
      <c r="G22" s="1">
        <f t="shared" si="3"/>
        <v>-2.7621813935713435</v>
      </c>
      <c r="H22" s="1"/>
      <c r="I22" s="2">
        <v>17</v>
      </c>
      <c r="J22">
        <f t="shared" si="4"/>
        <v>0.94239655478104456</v>
      </c>
    </row>
    <row r="23" spans="1:13" x14ac:dyDescent="0.25">
      <c r="A23">
        <v>16</v>
      </c>
      <c r="B23" s="5">
        <v>1</v>
      </c>
      <c r="C23" s="13">
        <v>16</v>
      </c>
      <c r="D23" s="13">
        <f t="shared" si="0"/>
        <v>256</v>
      </c>
      <c r="E23" s="2">
        <f t="shared" si="1"/>
        <v>0.8223215379011809</v>
      </c>
      <c r="F23" s="2">
        <f t="shared" si="2"/>
        <v>0.8223215379011809</v>
      </c>
      <c r="G23" s="1">
        <f t="shared" si="3"/>
        <v>-0.19562379508126609</v>
      </c>
      <c r="H23" s="1"/>
      <c r="I23" s="2">
        <v>17.5</v>
      </c>
      <c r="J23">
        <f t="shared" si="4"/>
        <v>0.92663290096446149</v>
      </c>
    </row>
    <row r="24" spans="1:13" x14ac:dyDescent="0.25">
      <c r="A24">
        <v>17</v>
      </c>
      <c r="B24" s="5">
        <v>1</v>
      </c>
      <c r="C24" s="13">
        <v>17</v>
      </c>
      <c r="D24" s="13">
        <f t="shared" si="0"/>
        <v>289</v>
      </c>
      <c r="E24" s="2">
        <f t="shared" si="1"/>
        <v>0.94239655478104456</v>
      </c>
      <c r="F24" s="2">
        <f t="shared" si="2"/>
        <v>0.94239655478104456</v>
      </c>
      <c r="G24" s="1">
        <f t="shared" si="3"/>
        <v>-5.9329121884106981E-2</v>
      </c>
      <c r="H24" s="1"/>
      <c r="I24" s="2">
        <v>18</v>
      </c>
      <c r="J24">
        <f t="shared" si="4"/>
        <v>0.84342239480547465</v>
      </c>
      <c r="M24" s="1"/>
    </row>
    <row r="25" spans="1:13" x14ac:dyDescent="0.25">
      <c r="A25">
        <v>18</v>
      </c>
      <c r="B25" s="5">
        <v>1</v>
      </c>
      <c r="C25" s="13">
        <v>16</v>
      </c>
      <c r="D25" s="13">
        <f t="shared" si="0"/>
        <v>256</v>
      </c>
      <c r="E25" s="2">
        <f t="shared" si="1"/>
        <v>0.8223215379011809</v>
      </c>
      <c r="F25" s="2">
        <f t="shared" si="2"/>
        <v>0.8223215379011809</v>
      </c>
      <c r="G25" s="1">
        <f t="shared" si="3"/>
        <v>-0.19562379508126609</v>
      </c>
      <c r="H25" s="1"/>
      <c r="I25" s="2">
        <v>18.5</v>
      </c>
      <c r="J25">
        <f t="shared" si="4"/>
        <v>0.55930613009354235</v>
      </c>
    </row>
    <row r="26" spans="1:13" x14ac:dyDescent="0.25">
      <c r="A26">
        <v>19</v>
      </c>
      <c r="B26" s="5">
        <v>0</v>
      </c>
      <c r="C26" s="13">
        <v>19.417971593050204</v>
      </c>
      <c r="D26" s="13">
        <f t="shared" si="0"/>
        <v>377.05762078850466</v>
      </c>
      <c r="E26" s="2">
        <f t="shared" si="1"/>
        <v>1.8698167537615908E-2</v>
      </c>
      <c r="F26" s="2">
        <f t="shared" si="2"/>
        <v>0.98130183246238412</v>
      </c>
      <c r="G26" s="1">
        <f t="shared" si="3"/>
        <v>-1.8875188388997027E-2</v>
      </c>
      <c r="H26" s="1"/>
      <c r="I26" s="2">
        <v>19</v>
      </c>
      <c r="J26">
        <f t="shared" si="4"/>
        <v>0.14177475846107385</v>
      </c>
    </row>
    <row r="27" spans="1:13" x14ac:dyDescent="0.25">
      <c r="A27">
        <v>20</v>
      </c>
      <c r="B27" s="5">
        <v>1</v>
      </c>
      <c r="C27" s="13">
        <v>17</v>
      </c>
      <c r="D27" s="13">
        <f t="shared" si="0"/>
        <v>289</v>
      </c>
      <c r="E27" s="2">
        <f t="shared" si="1"/>
        <v>0.94239655478104456</v>
      </c>
      <c r="F27" s="2">
        <f t="shared" si="2"/>
        <v>0.94239655478104456</v>
      </c>
      <c r="G27" s="1">
        <f t="shared" si="3"/>
        <v>-5.9329121884106981E-2</v>
      </c>
      <c r="H27" s="1"/>
      <c r="I27" s="2">
        <v>19.5</v>
      </c>
      <c r="J27">
        <f t="shared" si="4"/>
        <v>1.1739299838399265E-2</v>
      </c>
    </row>
    <row r="28" spans="1:13" x14ac:dyDescent="0.25">
      <c r="A28">
        <v>21</v>
      </c>
      <c r="B28" s="5">
        <v>1</v>
      </c>
      <c r="C28" s="13">
        <v>16</v>
      </c>
      <c r="D28" s="13">
        <f t="shared" si="0"/>
        <v>256</v>
      </c>
      <c r="E28" s="2">
        <f t="shared" si="1"/>
        <v>0.8223215379011809</v>
      </c>
      <c r="F28" s="2">
        <f t="shared" si="2"/>
        <v>0.8223215379011809</v>
      </c>
      <c r="G28" s="1">
        <f t="shared" si="3"/>
        <v>-0.19562379508126609</v>
      </c>
      <c r="H28" s="1"/>
      <c r="I28" s="2">
        <v>20</v>
      </c>
      <c r="J28">
        <f t="shared" si="4"/>
        <v>4.7165755540330538E-4</v>
      </c>
    </row>
    <row r="29" spans="1:13" x14ac:dyDescent="0.25">
      <c r="A29">
        <v>22</v>
      </c>
      <c r="B29" s="5">
        <v>0</v>
      </c>
      <c r="C29" s="13">
        <v>11.674829711309</v>
      </c>
      <c r="D29" s="13">
        <f t="shared" si="0"/>
        <v>136.3016487880634</v>
      </c>
      <c r="E29" s="2">
        <f t="shared" si="1"/>
        <v>2.6435778242483077E-14</v>
      </c>
      <c r="F29" s="2">
        <f t="shared" si="2"/>
        <v>0.99999999999997358</v>
      </c>
      <c r="G29" s="1">
        <f t="shared" si="3"/>
        <v>-2.6423307986079076E-14</v>
      </c>
      <c r="H29" s="1"/>
    </row>
    <row r="30" spans="1:13" x14ac:dyDescent="0.25">
      <c r="A30">
        <v>23</v>
      </c>
      <c r="B30" s="5">
        <v>0</v>
      </c>
      <c r="C30" s="13">
        <v>18.054111173752993</v>
      </c>
      <c r="D30" s="13">
        <f t="shared" si="0"/>
        <v>325.95093027423269</v>
      </c>
      <c r="E30" s="2">
        <f t="shared" si="1"/>
        <v>0.82579416282432894</v>
      </c>
      <c r="F30" s="2">
        <f t="shared" si="2"/>
        <v>0.17420583717567106</v>
      </c>
      <c r="G30" s="1">
        <f t="shared" si="3"/>
        <v>-1.7475177066539997</v>
      </c>
      <c r="H30" s="1"/>
    </row>
    <row r="31" spans="1:13" x14ac:dyDescent="0.25">
      <c r="A31">
        <v>24</v>
      </c>
      <c r="B31" s="5">
        <v>1</v>
      </c>
      <c r="C31" s="13">
        <v>16</v>
      </c>
      <c r="D31" s="13">
        <f t="shared" si="0"/>
        <v>256</v>
      </c>
      <c r="E31" s="2">
        <f t="shared" si="1"/>
        <v>0.8223215379011809</v>
      </c>
      <c r="F31" s="2">
        <f t="shared" si="2"/>
        <v>0.8223215379011809</v>
      </c>
      <c r="G31" s="1">
        <f t="shared" si="3"/>
        <v>-0.19562379508126609</v>
      </c>
      <c r="H31" s="1"/>
    </row>
    <row r="32" spans="1:13" x14ac:dyDescent="0.25">
      <c r="A32">
        <v>25</v>
      </c>
      <c r="B32" s="5">
        <v>1</v>
      </c>
      <c r="C32" s="13">
        <v>18</v>
      </c>
      <c r="D32" s="13">
        <f t="shared" si="0"/>
        <v>324</v>
      </c>
      <c r="E32" s="2">
        <f t="shared" si="1"/>
        <v>0.84342239480547465</v>
      </c>
      <c r="F32" s="2">
        <f t="shared" si="2"/>
        <v>0.84342239480547465</v>
      </c>
      <c r="G32" s="1">
        <f t="shared" si="3"/>
        <v>-0.17028738501594837</v>
      </c>
      <c r="H32" s="1"/>
      <c r="J32">
        <v>1.6009021720693995E-3</v>
      </c>
    </row>
    <row r="33" spans="1:10" x14ac:dyDescent="0.25">
      <c r="A33">
        <v>26</v>
      </c>
      <c r="B33" s="5">
        <v>1</v>
      </c>
      <c r="C33" s="13">
        <v>18</v>
      </c>
      <c r="D33" s="13">
        <f t="shared" si="0"/>
        <v>324</v>
      </c>
      <c r="E33" s="2">
        <f t="shared" si="1"/>
        <v>0.84342239480547465</v>
      </c>
      <c r="F33" s="2">
        <f t="shared" si="2"/>
        <v>0.84342239480547465</v>
      </c>
      <c r="G33" s="1">
        <f t="shared" si="3"/>
        <v>-0.17028738501594837</v>
      </c>
      <c r="H33" s="1"/>
      <c r="J33">
        <v>1.477282803979336E-2</v>
      </c>
    </row>
    <row r="34" spans="1:10" x14ac:dyDescent="0.25">
      <c r="A34">
        <v>27</v>
      </c>
      <c r="B34" s="5">
        <v>1</v>
      </c>
      <c r="C34" s="13">
        <v>16</v>
      </c>
      <c r="D34" s="13">
        <f t="shared" si="0"/>
        <v>256</v>
      </c>
      <c r="E34" s="2">
        <f t="shared" si="1"/>
        <v>0.8223215379011809</v>
      </c>
      <c r="F34" s="2">
        <f t="shared" si="2"/>
        <v>0.8223215379011809</v>
      </c>
      <c r="G34" s="1">
        <f t="shared" si="3"/>
        <v>-0.19562379508126609</v>
      </c>
      <c r="H34" s="1"/>
      <c r="J34">
        <v>8.7406296979031614E-2</v>
      </c>
    </row>
    <row r="35" spans="1:10" x14ac:dyDescent="0.25">
      <c r="A35">
        <v>28</v>
      </c>
      <c r="B35" s="5">
        <v>1</v>
      </c>
      <c r="C35" s="13">
        <v>16</v>
      </c>
      <c r="D35" s="13">
        <f t="shared" si="0"/>
        <v>256</v>
      </c>
      <c r="E35" s="2">
        <f t="shared" si="1"/>
        <v>0.8223215379011809</v>
      </c>
      <c r="F35" s="2">
        <f t="shared" si="2"/>
        <v>0.8223215379011809</v>
      </c>
      <c r="G35" s="1">
        <f t="shared" si="3"/>
        <v>-0.19562379508126609</v>
      </c>
      <c r="H35" s="1"/>
      <c r="J35">
        <v>0.33159046264249559</v>
      </c>
    </row>
    <row r="36" spans="1:10" x14ac:dyDescent="0.25">
      <c r="A36">
        <v>29</v>
      </c>
      <c r="B36" s="5">
        <v>1</v>
      </c>
      <c r="C36" s="13">
        <v>18</v>
      </c>
      <c r="D36" s="13">
        <f t="shared" si="0"/>
        <v>324</v>
      </c>
      <c r="E36" s="2">
        <f t="shared" si="1"/>
        <v>0.84342239480547465</v>
      </c>
      <c r="F36" s="2">
        <f t="shared" si="2"/>
        <v>0.84342239480547465</v>
      </c>
      <c r="G36" s="1">
        <f t="shared" si="3"/>
        <v>-0.17028738501594837</v>
      </c>
      <c r="H36" s="1"/>
      <c r="J36">
        <v>0.80656908173047781</v>
      </c>
    </row>
    <row r="37" spans="1:10" x14ac:dyDescent="0.25">
      <c r="A37">
        <v>30</v>
      </c>
      <c r="B37" s="5">
        <v>1</v>
      </c>
      <c r="C37" s="13">
        <v>16</v>
      </c>
      <c r="D37" s="13">
        <f t="shared" si="0"/>
        <v>256</v>
      </c>
      <c r="E37" s="2">
        <f t="shared" si="1"/>
        <v>0.8223215379011809</v>
      </c>
      <c r="F37" s="2">
        <f t="shared" si="2"/>
        <v>0.8223215379011809</v>
      </c>
      <c r="G37" s="1">
        <f t="shared" si="3"/>
        <v>-0.19562379508126609</v>
      </c>
      <c r="H37" s="1"/>
      <c r="J37">
        <v>1.2579440923099772</v>
      </c>
    </row>
    <row r="38" spans="1:10" x14ac:dyDescent="0.25">
      <c r="A38">
        <v>31</v>
      </c>
      <c r="B38" s="5">
        <v>1</v>
      </c>
      <c r="C38" s="13">
        <v>18</v>
      </c>
      <c r="D38" s="13">
        <f t="shared" si="0"/>
        <v>324</v>
      </c>
      <c r="E38" s="2">
        <f t="shared" si="1"/>
        <v>0.84342239480547465</v>
      </c>
      <c r="F38" s="2">
        <f t="shared" si="2"/>
        <v>0.84342239480547465</v>
      </c>
      <c r="G38" s="1">
        <f t="shared" si="3"/>
        <v>-0.17028738501594837</v>
      </c>
      <c r="H38" s="1"/>
      <c r="J38">
        <v>1.2579440923099776</v>
      </c>
    </row>
    <row r="39" spans="1:10" x14ac:dyDescent="0.25">
      <c r="A39">
        <v>32</v>
      </c>
      <c r="B39" s="5">
        <v>1</v>
      </c>
      <c r="C39" s="13">
        <v>18</v>
      </c>
      <c r="D39" s="13">
        <f t="shared" si="0"/>
        <v>324</v>
      </c>
      <c r="E39" s="2">
        <f t="shared" si="1"/>
        <v>0.84342239480547465</v>
      </c>
      <c r="F39" s="2">
        <f t="shared" si="2"/>
        <v>0.84342239480547465</v>
      </c>
      <c r="G39" s="1">
        <f t="shared" si="3"/>
        <v>-0.17028738501594837</v>
      </c>
      <c r="H39" s="1"/>
      <c r="J39">
        <v>0.80656908173047781</v>
      </c>
    </row>
    <row r="40" spans="1:10" x14ac:dyDescent="0.25">
      <c r="A40">
        <v>33</v>
      </c>
      <c r="B40" s="5">
        <v>1</v>
      </c>
      <c r="C40" s="13">
        <v>16</v>
      </c>
      <c r="D40" s="13">
        <f t="shared" ref="D40:D71" si="5">C40^2</f>
        <v>256</v>
      </c>
      <c r="E40" s="2">
        <f t="shared" ref="E40:E71" si="6">EXP($C$3+$C$4*C40+$C$5*D40)/(1+EXP($C$3+$C$4*C40+$C$5*D40))</f>
        <v>0.8223215379011809</v>
      </c>
      <c r="F40" s="2">
        <f t="shared" si="2"/>
        <v>0.8223215379011809</v>
      </c>
      <c r="G40" s="1">
        <f t="shared" si="3"/>
        <v>-0.19562379508126609</v>
      </c>
      <c r="H40" s="1"/>
      <c r="J40">
        <v>0.33159046264249559</v>
      </c>
    </row>
    <row r="41" spans="1:10" x14ac:dyDescent="0.25">
      <c r="A41">
        <v>34</v>
      </c>
      <c r="B41" s="5">
        <v>0</v>
      </c>
      <c r="C41" s="13">
        <v>11.11803767206411</v>
      </c>
      <c r="D41" s="13">
        <f t="shared" si="5"/>
        <v>123.61076167743674</v>
      </c>
      <c r="E41" s="2">
        <f t="shared" si="6"/>
        <v>1.5401945063190232E-17</v>
      </c>
      <c r="F41" s="2">
        <f t="shared" si="2"/>
        <v>1</v>
      </c>
      <c r="G41" s="1">
        <f t="shared" si="3"/>
        <v>0</v>
      </c>
      <c r="H41" s="1"/>
      <c r="J41">
        <v>8.7406296979031614E-2</v>
      </c>
    </row>
    <row r="42" spans="1:10" x14ac:dyDescent="0.25">
      <c r="A42">
        <v>35</v>
      </c>
      <c r="B42" s="5">
        <v>1</v>
      </c>
      <c r="C42" s="13">
        <v>16</v>
      </c>
      <c r="D42" s="13">
        <f t="shared" si="5"/>
        <v>256</v>
      </c>
      <c r="E42" s="2">
        <f t="shared" si="6"/>
        <v>0.8223215379011809</v>
      </c>
      <c r="F42" s="2">
        <f t="shared" si="2"/>
        <v>0.8223215379011809</v>
      </c>
      <c r="G42" s="1">
        <f t="shared" si="3"/>
        <v>-0.19562379508126609</v>
      </c>
      <c r="H42" s="1"/>
      <c r="J42">
        <v>1.4772828039793334E-2</v>
      </c>
    </row>
    <row r="43" spans="1:10" x14ac:dyDescent="0.25">
      <c r="A43">
        <v>36</v>
      </c>
      <c r="B43" s="5">
        <v>1</v>
      </c>
      <c r="C43" s="13">
        <v>16</v>
      </c>
      <c r="D43" s="13">
        <f t="shared" si="5"/>
        <v>256</v>
      </c>
      <c r="E43" s="2">
        <f t="shared" si="6"/>
        <v>0.8223215379011809</v>
      </c>
      <c r="F43" s="2">
        <f t="shared" si="2"/>
        <v>0.8223215379011809</v>
      </c>
      <c r="G43" s="1">
        <f t="shared" si="3"/>
        <v>-0.19562379508126609</v>
      </c>
      <c r="H43" s="1"/>
      <c r="J43">
        <v>1.6009021720694025E-3</v>
      </c>
    </row>
    <row r="44" spans="1:10" x14ac:dyDescent="0.25">
      <c r="A44">
        <v>37</v>
      </c>
      <c r="B44" s="5">
        <v>1</v>
      </c>
      <c r="C44" s="13">
        <v>18</v>
      </c>
      <c r="D44" s="13">
        <f t="shared" si="5"/>
        <v>324</v>
      </c>
      <c r="E44" s="2">
        <f t="shared" si="6"/>
        <v>0.84342239480547465</v>
      </c>
      <c r="F44" s="2">
        <f t="shared" si="2"/>
        <v>0.84342239480547465</v>
      </c>
      <c r="G44" s="1">
        <f t="shared" si="3"/>
        <v>-0.17028738501594837</v>
      </c>
      <c r="H44" s="1"/>
    </row>
    <row r="45" spans="1:10" x14ac:dyDescent="0.25">
      <c r="A45">
        <v>38</v>
      </c>
      <c r="B45" s="5">
        <v>1</v>
      </c>
      <c r="C45" s="13">
        <v>18</v>
      </c>
      <c r="D45" s="13">
        <f t="shared" si="5"/>
        <v>324</v>
      </c>
      <c r="E45" s="2">
        <f t="shared" si="6"/>
        <v>0.84342239480547465</v>
      </c>
      <c r="F45" s="2">
        <f t="shared" si="2"/>
        <v>0.84342239480547465</v>
      </c>
      <c r="G45" s="1">
        <f t="shared" si="3"/>
        <v>-0.17028738501594837</v>
      </c>
      <c r="H45" s="1"/>
    </row>
    <row r="46" spans="1:10" x14ac:dyDescent="0.25">
      <c r="A46">
        <v>39</v>
      </c>
      <c r="B46" s="5">
        <v>0</v>
      </c>
      <c r="C46" s="13">
        <v>15.803513879542985</v>
      </c>
      <c r="D46" s="13">
        <f t="shared" si="5"/>
        <v>249.75105094090776</v>
      </c>
      <c r="E46" s="2">
        <f t="shared" si="6"/>
        <v>0.73204937548260807</v>
      </c>
      <c r="F46" s="2">
        <f t="shared" si="2"/>
        <v>0.26795062451739193</v>
      </c>
      <c r="G46" s="1">
        <f t="shared" si="3"/>
        <v>-1.3169525523203816</v>
      </c>
      <c r="H46" s="1"/>
    </row>
    <row r="47" spans="1:10" x14ac:dyDescent="0.25">
      <c r="A47">
        <v>40</v>
      </c>
      <c r="B47" s="5">
        <v>1</v>
      </c>
      <c r="C47" s="13">
        <v>16</v>
      </c>
      <c r="D47" s="13">
        <f t="shared" si="5"/>
        <v>256</v>
      </c>
      <c r="E47" s="2">
        <f t="shared" si="6"/>
        <v>0.8223215379011809</v>
      </c>
      <c r="F47" s="2">
        <f t="shared" si="2"/>
        <v>0.8223215379011809</v>
      </c>
      <c r="G47" s="1">
        <f t="shared" si="3"/>
        <v>-0.19562379508126609</v>
      </c>
      <c r="H47" s="1"/>
    </row>
    <row r="48" spans="1:10" x14ac:dyDescent="0.25">
      <c r="A48">
        <v>41</v>
      </c>
      <c r="B48" s="5">
        <v>1</v>
      </c>
      <c r="C48" s="13">
        <v>16</v>
      </c>
      <c r="D48" s="13">
        <f t="shared" si="5"/>
        <v>256</v>
      </c>
      <c r="E48" s="2">
        <f t="shared" si="6"/>
        <v>0.8223215379011809</v>
      </c>
      <c r="F48" s="2">
        <f t="shared" si="2"/>
        <v>0.8223215379011809</v>
      </c>
      <c r="G48" s="1">
        <f t="shared" si="3"/>
        <v>-0.19562379508126609</v>
      </c>
      <c r="H48" s="1"/>
    </row>
    <row r="49" spans="1:8" x14ac:dyDescent="0.25">
      <c r="A49">
        <v>42</v>
      </c>
      <c r="B49" s="5">
        <v>1</v>
      </c>
      <c r="C49" s="13">
        <v>17</v>
      </c>
      <c r="D49" s="13">
        <f t="shared" si="5"/>
        <v>289</v>
      </c>
      <c r="E49" s="2">
        <f t="shared" si="6"/>
        <v>0.94239655478104456</v>
      </c>
      <c r="F49" s="2">
        <f t="shared" si="2"/>
        <v>0.94239655478104456</v>
      </c>
      <c r="G49" s="1">
        <f t="shared" si="3"/>
        <v>-5.9329121884106981E-2</v>
      </c>
      <c r="H49" s="1"/>
    </row>
    <row r="50" spans="1:8" x14ac:dyDescent="0.25">
      <c r="A50">
        <v>43</v>
      </c>
      <c r="B50" s="5">
        <v>1</v>
      </c>
      <c r="C50" s="13">
        <v>17</v>
      </c>
      <c r="D50" s="13">
        <f t="shared" si="5"/>
        <v>289</v>
      </c>
      <c r="E50" s="2">
        <f t="shared" si="6"/>
        <v>0.94239655478104456</v>
      </c>
      <c r="F50" s="2">
        <f t="shared" si="2"/>
        <v>0.94239655478104456</v>
      </c>
      <c r="G50" s="1">
        <f t="shared" si="3"/>
        <v>-5.9329121884106981E-2</v>
      </c>
      <c r="H50" s="1"/>
    </row>
    <row r="51" spans="1:8" x14ac:dyDescent="0.25">
      <c r="A51">
        <v>44</v>
      </c>
      <c r="B51" s="5">
        <v>1</v>
      </c>
      <c r="C51" s="13">
        <v>16</v>
      </c>
      <c r="D51" s="13">
        <f t="shared" si="5"/>
        <v>256</v>
      </c>
      <c r="E51" s="2">
        <f t="shared" si="6"/>
        <v>0.8223215379011809</v>
      </c>
      <c r="F51" s="2">
        <f t="shared" si="2"/>
        <v>0.8223215379011809</v>
      </c>
      <c r="G51" s="1">
        <f t="shared" si="3"/>
        <v>-0.19562379508126609</v>
      </c>
      <c r="H51" s="1"/>
    </row>
    <row r="52" spans="1:8" x14ac:dyDescent="0.25">
      <c r="A52">
        <v>45</v>
      </c>
      <c r="B52" s="5">
        <v>1</v>
      </c>
      <c r="C52" s="13">
        <v>16</v>
      </c>
      <c r="D52" s="13">
        <f t="shared" si="5"/>
        <v>256</v>
      </c>
      <c r="E52" s="2">
        <f t="shared" si="6"/>
        <v>0.8223215379011809</v>
      </c>
      <c r="F52" s="2">
        <f t="shared" si="2"/>
        <v>0.8223215379011809</v>
      </c>
      <c r="G52" s="1">
        <f t="shared" si="3"/>
        <v>-0.19562379508126609</v>
      </c>
      <c r="H52" s="1"/>
    </row>
    <row r="53" spans="1:8" x14ac:dyDescent="0.25">
      <c r="A53">
        <v>46</v>
      </c>
      <c r="B53" s="5">
        <v>0</v>
      </c>
      <c r="C53" s="13">
        <v>18.284053909738837</v>
      </c>
      <c r="D53" s="13">
        <f t="shared" si="5"/>
        <v>334.30662737423609</v>
      </c>
      <c r="E53" s="2">
        <f t="shared" si="6"/>
        <v>0.71818490472803487</v>
      </c>
      <c r="F53" s="2">
        <f t="shared" si="2"/>
        <v>0.28181509527196513</v>
      </c>
      <c r="G53" s="1">
        <f t="shared" si="3"/>
        <v>-1.2665041136280153</v>
      </c>
      <c r="H53" s="1"/>
    </row>
    <row r="54" spans="1:8" x14ac:dyDescent="0.25">
      <c r="A54">
        <v>47</v>
      </c>
      <c r="B54" s="5">
        <v>1</v>
      </c>
      <c r="C54" s="13">
        <v>17</v>
      </c>
      <c r="D54" s="13">
        <f t="shared" si="5"/>
        <v>289</v>
      </c>
      <c r="E54" s="2">
        <f t="shared" si="6"/>
        <v>0.94239655478104456</v>
      </c>
      <c r="F54" s="2">
        <f t="shared" si="2"/>
        <v>0.94239655478104456</v>
      </c>
      <c r="G54" s="1">
        <f t="shared" si="3"/>
        <v>-5.9329121884106981E-2</v>
      </c>
      <c r="H54" s="1"/>
    </row>
    <row r="55" spans="1:8" x14ac:dyDescent="0.25">
      <c r="A55">
        <v>48</v>
      </c>
      <c r="B55" s="5">
        <v>1</v>
      </c>
      <c r="C55" s="13">
        <v>18</v>
      </c>
      <c r="D55" s="13">
        <f t="shared" si="5"/>
        <v>324</v>
      </c>
      <c r="E55" s="2">
        <f t="shared" si="6"/>
        <v>0.84342239480547465</v>
      </c>
      <c r="F55" s="2">
        <f t="shared" si="2"/>
        <v>0.84342239480547465</v>
      </c>
      <c r="G55" s="1">
        <f t="shared" si="3"/>
        <v>-0.17028738501594837</v>
      </c>
      <c r="H55" s="1"/>
    </row>
    <row r="56" spans="1:8" x14ac:dyDescent="0.25">
      <c r="A56">
        <v>49</v>
      </c>
      <c r="B56" s="5">
        <v>1</v>
      </c>
      <c r="C56" s="13">
        <v>17</v>
      </c>
      <c r="D56" s="13">
        <f t="shared" si="5"/>
        <v>289</v>
      </c>
      <c r="E56" s="2">
        <f t="shared" si="6"/>
        <v>0.94239655478104456</v>
      </c>
      <c r="F56" s="2">
        <f t="shared" si="2"/>
        <v>0.94239655478104456</v>
      </c>
      <c r="G56" s="1">
        <f t="shared" si="3"/>
        <v>-5.9329121884106981E-2</v>
      </c>
      <c r="H56" s="1"/>
    </row>
    <row r="57" spans="1:8" x14ac:dyDescent="0.25">
      <c r="A57">
        <v>50</v>
      </c>
      <c r="B57" s="5">
        <v>1</v>
      </c>
      <c r="C57" s="13">
        <v>18</v>
      </c>
      <c r="D57" s="13">
        <f t="shared" si="5"/>
        <v>324</v>
      </c>
      <c r="E57" s="2">
        <f t="shared" si="6"/>
        <v>0.84342239480547465</v>
      </c>
      <c r="F57" s="2">
        <f t="shared" si="2"/>
        <v>0.84342239480547465</v>
      </c>
      <c r="G57" s="1">
        <f t="shared" si="3"/>
        <v>-0.17028738501594837</v>
      </c>
      <c r="H57" s="1"/>
    </row>
    <row r="58" spans="1:8" x14ac:dyDescent="0.25">
      <c r="A58">
        <v>51</v>
      </c>
      <c r="B58" s="5">
        <v>1</v>
      </c>
      <c r="C58" s="13">
        <v>16</v>
      </c>
      <c r="D58" s="13">
        <f t="shared" si="5"/>
        <v>256</v>
      </c>
      <c r="E58" s="2">
        <f t="shared" si="6"/>
        <v>0.8223215379011809</v>
      </c>
      <c r="F58" s="2">
        <f t="shared" si="2"/>
        <v>0.8223215379011809</v>
      </c>
      <c r="G58" s="1">
        <f t="shared" si="3"/>
        <v>-0.19562379508126609</v>
      </c>
      <c r="H58" s="1"/>
    </row>
    <row r="59" spans="1:8" x14ac:dyDescent="0.25">
      <c r="A59">
        <v>52</v>
      </c>
      <c r="B59" s="5">
        <v>1</v>
      </c>
      <c r="C59" s="13">
        <v>18</v>
      </c>
      <c r="D59" s="13">
        <f t="shared" si="5"/>
        <v>324</v>
      </c>
      <c r="E59" s="2">
        <f t="shared" si="6"/>
        <v>0.84342239480547465</v>
      </c>
      <c r="F59" s="2">
        <f t="shared" si="2"/>
        <v>0.84342239480547465</v>
      </c>
      <c r="G59" s="1">
        <f t="shared" si="3"/>
        <v>-0.17028738501594837</v>
      </c>
      <c r="H59" s="1"/>
    </row>
    <row r="60" spans="1:8" x14ac:dyDescent="0.25">
      <c r="A60">
        <v>53</v>
      </c>
      <c r="B60" s="5">
        <v>1</v>
      </c>
      <c r="C60" s="13">
        <v>17</v>
      </c>
      <c r="D60" s="13">
        <f t="shared" si="5"/>
        <v>289</v>
      </c>
      <c r="E60" s="2">
        <f t="shared" si="6"/>
        <v>0.94239655478104456</v>
      </c>
      <c r="F60" s="2">
        <f t="shared" si="2"/>
        <v>0.94239655478104456</v>
      </c>
      <c r="G60" s="1">
        <f t="shared" si="3"/>
        <v>-5.9329121884106981E-2</v>
      </c>
      <c r="H60" s="1"/>
    </row>
    <row r="61" spans="1:8" x14ac:dyDescent="0.25">
      <c r="A61">
        <v>54</v>
      </c>
      <c r="B61" s="5">
        <v>1</v>
      </c>
      <c r="C61" s="13">
        <v>18</v>
      </c>
      <c r="D61" s="13">
        <f t="shared" si="5"/>
        <v>324</v>
      </c>
      <c r="E61" s="2">
        <f t="shared" si="6"/>
        <v>0.84342239480547465</v>
      </c>
      <c r="F61" s="2">
        <f t="shared" si="2"/>
        <v>0.84342239480547465</v>
      </c>
      <c r="G61" s="1">
        <f t="shared" si="3"/>
        <v>-0.17028738501594837</v>
      </c>
      <c r="H61" s="1"/>
    </row>
    <row r="62" spans="1:8" x14ac:dyDescent="0.25">
      <c r="A62">
        <v>55</v>
      </c>
      <c r="B62" s="5">
        <v>1</v>
      </c>
      <c r="C62" s="13">
        <v>17</v>
      </c>
      <c r="D62" s="13">
        <f t="shared" si="5"/>
        <v>289</v>
      </c>
      <c r="E62" s="2">
        <f t="shared" si="6"/>
        <v>0.94239655478104456</v>
      </c>
      <c r="F62" s="2">
        <f t="shared" si="2"/>
        <v>0.94239655478104456</v>
      </c>
      <c r="G62" s="1">
        <f t="shared" si="3"/>
        <v>-5.9329121884106981E-2</v>
      </c>
      <c r="H62" s="1"/>
    </row>
    <row r="63" spans="1:8" x14ac:dyDescent="0.25">
      <c r="A63">
        <v>56</v>
      </c>
      <c r="B63" s="5">
        <v>0</v>
      </c>
      <c r="C63" s="13">
        <v>15.750457034266558</v>
      </c>
      <c r="D63" s="13">
        <f t="shared" si="5"/>
        <v>248.07689678827691</v>
      </c>
      <c r="E63" s="2">
        <f t="shared" si="6"/>
        <v>0.69993682589458106</v>
      </c>
      <c r="F63" s="2">
        <f t="shared" si="2"/>
        <v>0.30006317410541894</v>
      </c>
      <c r="G63" s="1">
        <f t="shared" si="3"/>
        <v>-1.2037622461434696</v>
      </c>
      <c r="H63" s="1"/>
    </row>
    <row r="64" spans="1:8" x14ac:dyDescent="0.25">
      <c r="A64">
        <v>57</v>
      </c>
      <c r="B64" s="5">
        <v>0</v>
      </c>
      <c r="C64" s="13">
        <v>15.969257719971431</v>
      </c>
      <c r="D64" s="13">
        <f t="shared" si="5"/>
        <v>255.01719212686714</v>
      </c>
      <c r="E64" s="2">
        <f t="shared" si="6"/>
        <v>0.81087891128025957</v>
      </c>
      <c r="F64" s="2">
        <f t="shared" si="2"/>
        <v>0.18912108871974043</v>
      </c>
      <c r="G64" s="1">
        <f t="shared" si="3"/>
        <v>-1.6653677880141569</v>
      </c>
      <c r="H64" s="1"/>
    </row>
    <row r="65" spans="1:8" x14ac:dyDescent="0.25">
      <c r="A65">
        <v>58</v>
      </c>
      <c r="B65" s="5">
        <v>1</v>
      </c>
      <c r="C65" s="13">
        <v>18</v>
      </c>
      <c r="D65" s="13">
        <f t="shared" si="5"/>
        <v>324</v>
      </c>
      <c r="E65" s="2">
        <f t="shared" si="6"/>
        <v>0.84342239480547465</v>
      </c>
      <c r="F65" s="2">
        <f t="shared" si="2"/>
        <v>0.84342239480547465</v>
      </c>
      <c r="G65" s="1">
        <f t="shared" si="3"/>
        <v>-0.17028738501594837</v>
      </c>
      <c r="H65" s="1"/>
    </row>
    <row r="66" spans="1:8" x14ac:dyDescent="0.25">
      <c r="A66">
        <v>59</v>
      </c>
      <c r="B66" s="5">
        <v>0</v>
      </c>
      <c r="C66" s="13">
        <v>18.290239664420739</v>
      </c>
      <c r="D66" s="13">
        <f t="shared" si="5"/>
        <v>334.53286698194967</v>
      </c>
      <c r="E66" s="2">
        <f t="shared" si="6"/>
        <v>0.71443994979421133</v>
      </c>
      <c r="F66" s="2">
        <f t="shared" si="2"/>
        <v>0.28556005020578867</v>
      </c>
      <c r="G66" s="1">
        <f t="shared" si="3"/>
        <v>-1.2533029385326921</v>
      </c>
      <c r="H66" s="1"/>
    </row>
    <row r="67" spans="1:8" x14ac:dyDescent="0.25">
      <c r="A67">
        <v>60</v>
      </c>
      <c r="B67" s="5">
        <v>1</v>
      </c>
      <c r="C67" s="13">
        <v>18</v>
      </c>
      <c r="D67" s="13">
        <f t="shared" si="5"/>
        <v>324</v>
      </c>
      <c r="E67" s="2">
        <f t="shared" si="6"/>
        <v>0.84342239480547465</v>
      </c>
      <c r="F67" s="2">
        <f t="shared" si="2"/>
        <v>0.84342239480547465</v>
      </c>
      <c r="G67" s="1">
        <f t="shared" si="3"/>
        <v>-0.17028738501594837</v>
      </c>
      <c r="H67" s="1"/>
    </row>
    <row r="68" spans="1:8" x14ac:dyDescent="0.25">
      <c r="A68">
        <v>61</v>
      </c>
      <c r="B68" s="5">
        <v>1</v>
      </c>
      <c r="C68" s="13">
        <v>17</v>
      </c>
      <c r="D68" s="13">
        <f t="shared" si="5"/>
        <v>289</v>
      </c>
      <c r="E68" s="2">
        <f t="shared" si="6"/>
        <v>0.94239655478104456</v>
      </c>
      <c r="F68" s="2">
        <f t="shared" si="2"/>
        <v>0.94239655478104456</v>
      </c>
      <c r="G68" s="1">
        <f t="shared" si="3"/>
        <v>-5.9329121884106981E-2</v>
      </c>
      <c r="H68" s="1"/>
    </row>
    <row r="69" spans="1:8" x14ac:dyDescent="0.25">
      <c r="A69">
        <v>62</v>
      </c>
      <c r="B69" s="5">
        <v>1</v>
      </c>
      <c r="C69" s="13">
        <v>17</v>
      </c>
      <c r="D69" s="13">
        <f t="shared" si="5"/>
        <v>289</v>
      </c>
      <c r="E69" s="2">
        <f t="shared" si="6"/>
        <v>0.94239655478104456</v>
      </c>
      <c r="F69" s="2">
        <f t="shared" si="2"/>
        <v>0.94239655478104456</v>
      </c>
      <c r="G69" s="1">
        <f t="shared" si="3"/>
        <v>-5.9329121884106981E-2</v>
      </c>
      <c r="H69" s="1"/>
    </row>
    <row r="70" spans="1:8" x14ac:dyDescent="0.25">
      <c r="A70">
        <v>63</v>
      </c>
      <c r="B70" s="14">
        <v>0</v>
      </c>
      <c r="C70" s="13">
        <v>12.260342310723821</v>
      </c>
      <c r="D70" s="13">
        <f t="shared" si="5"/>
        <v>150.31599357612473</v>
      </c>
      <c r="E70" s="2">
        <f t="shared" si="6"/>
        <v>3.0124806986143805E-11</v>
      </c>
      <c r="F70" s="2">
        <f t="shared" si="2"/>
        <v>0.99999999996987521</v>
      </c>
      <c r="G70" s="1">
        <f t="shared" si="3"/>
        <v>-3.0124791550632751E-11</v>
      </c>
      <c r="H70" s="1"/>
    </row>
    <row r="71" spans="1:8" x14ac:dyDescent="0.25">
      <c r="A71">
        <v>64</v>
      </c>
      <c r="B71" s="14">
        <v>1</v>
      </c>
      <c r="C71" s="13">
        <v>16</v>
      </c>
      <c r="D71" s="13">
        <f t="shared" si="5"/>
        <v>256</v>
      </c>
      <c r="E71" s="2">
        <f t="shared" si="6"/>
        <v>0.8223215379011809</v>
      </c>
      <c r="F71" s="2">
        <f t="shared" si="2"/>
        <v>0.8223215379011809</v>
      </c>
      <c r="G71" s="1">
        <f t="shared" si="3"/>
        <v>-0.19562379508126609</v>
      </c>
      <c r="H71" s="1"/>
    </row>
    <row r="72" spans="1:8" x14ac:dyDescent="0.25">
      <c r="A72">
        <v>65</v>
      </c>
      <c r="B72" s="14">
        <v>0</v>
      </c>
      <c r="C72" s="13">
        <v>16.366259642578058</v>
      </c>
      <c r="D72" s="13">
        <f t="shared" ref="D72:D103" si="7">C72^2</f>
        <v>267.85445468827925</v>
      </c>
      <c r="E72" s="2">
        <f t="shared" ref="E72:E103" si="8">EXP($C$3+$C$4*C72+$C$5*D72)/(1+EXP($C$3+$C$4*C72+$C$5*D72))</f>
        <v>0.90637041581175259</v>
      </c>
      <c r="F72" s="2">
        <f t="shared" si="2"/>
        <v>9.3629584188247406E-2</v>
      </c>
      <c r="G72" s="1">
        <f t="shared" si="3"/>
        <v>-2.3684088750510544</v>
      </c>
      <c r="H72" s="1"/>
    </row>
    <row r="73" spans="1:8" x14ac:dyDescent="0.25">
      <c r="A73">
        <v>66</v>
      </c>
      <c r="B73" s="14">
        <v>1</v>
      </c>
      <c r="C73" s="13">
        <v>16</v>
      </c>
      <c r="D73" s="13">
        <f t="shared" si="7"/>
        <v>256</v>
      </c>
      <c r="E73" s="2">
        <f t="shared" si="8"/>
        <v>0.8223215379011809</v>
      </c>
      <c r="F73" s="2">
        <f t="shared" ref="F73:F129" si="9">IF(B73=1,E73,1-E73)</f>
        <v>0.8223215379011809</v>
      </c>
      <c r="G73" s="1">
        <f t="shared" ref="G73:G129" si="10">LN(F73)</f>
        <v>-0.19562379508126609</v>
      </c>
      <c r="H73" s="1"/>
    </row>
    <row r="74" spans="1:8" x14ac:dyDescent="0.25">
      <c r="A74">
        <v>67</v>
      </c>
      <c r="B74" s="14">
        <v>1</v>
      </c>
      <c r="C74" s="13">
        <v>18</v>
      </c>
      <c r="D74" s="13">
        <f t="shared" si="7"/>
        <v>324</v>
      </c>
      <c r="E74" s="2">
        <f t="shared" si="8"/>
        <v>0.84342239480547465</v>
      </c>
      <c r="F74" s="2">
        <f t="shared" si="9"/>
        <v>0.84342239480547465</v>
      </c>
      <c r="G74" s="1">
        <f t="shared" si="10"/>
        <v>-0.17028738501594837</v>
      </c>
      <c r="H74" s="1"/>
    </row>
    <row r="75" spans="1:8" x14ac:dyDescent="0.25">
      <c r="A75">
        <v>68</v>
      </c>
      <c r="B75" s="14">
        <v>1</v>
      </c>
      <c r="C75" s="13">
        <v>17</v>
      </c>
      <c r="D75" s="13">
        <f t="shared" si="7"/>
        <v>289</v>
      </c>
      <c r="E75" s="2">
        <f t="shared" si="8"/>
        <v>0.94239655478104456</v>
      </c>
      <c r="F75" s="2">
        <f t="shared" si="9"/>
        <v>0.94239655478104456</v>
      </c>
      <c r="G75" s="1">
        <f t="shared" si="10"/>
        <v>-5.9329121884106981E-2</v>
      </c>
      <c r="H75" s="1"/>
    </row>
    <row r="76" spans="1:8" x14ac:dyDescent="0.25">
      <c r="A76">
        <v>69</v>
      </c>
      <c r="B76" s="14">
        <v>0</v>
      </c>
      <c r="C76" s="13">
        <v>12.746425292710462</v>
      </c>
      <c r="D76" s="13">
        <f t="shared" si="7"/>
        <v>162.47135774264899</v>
      </c>
      <c r="E76" s="2">
        <f t="shared" si="8"/>
        <v>5.5988261531542277E-9</v>
      </c>
      <c r="F76" s="2">
        <f t="shared" si="9"/>
        <v>0.99999999440117382</v>
      </c>
      <c r="G76" s="1">
        <f t="shared" si="10"/>
        <v>-5.5988261961263589E-9</v>
      </c>
      <c r="H76" s="1"/>
    </row>
    <row r="77" spans="1:8" x14ac:dyDescent="0.25">
      <c r="A77">
        <v>70</v>
      </c>
      <c r="B77" s="14">
        <v>1</v>
      </c>
      <c r="C77" s="13">
        <v>16</v>
      </c>
      <c r="D77" s="13">
        <f t="shared" si="7"/>
        <v>256</v>
      </c>
      <c r="E77" s="2">
        <f t="shared" si="8"/>
        <v>0.8223215379011809</v>
      </c>
      <c r="F77" s="2">
        <f t="shared" si="9"/>
        <v>0.8223215379011809</v>
      </c>
      <c r="G77" s="1">
        <f t="shared" si="10"/>
        <v>-0.19562379508126609</v>
      </c>
      <c r="H77" s="1"/>
    </row>
    <row r="78" spans="1:8" x14ac:dyDescent="0.25">
      <c r="A78">
        <v>71</v>
      </c>
      <c r="B78" s="14">
        <v>0</v>
      </c>
      <c r="C78" s="13">
        <v>15.12500057941479</v>
      </c>
      <c r="D78" s="13">
        <f t="shared" si="7"/>
        <v>228.76564252729773</v>
      </c>
      <c r="E78" s="2">
        <f t="shared" si="8"/>
        <v>0.17949101666116465</v>
      </c>
      <c r="F78" s="2">
        <f t="shared" si="9"/>
        <v>0.82050898333883537</v>
      </c>
      <c r="G78" s="1">
        <f t="shared" si="10"/>
        <v>-0.1978304198966494</v>
      </c>
      <c r="H78" s="1"/>
    </row>
    <row r="79" spans="1:8" x14ac:dyDescent="0.25">
      <c r="A79">
        <v>72</v>
      </c>
      <c r="B79" s="14">
        <v>1</v>
      </c>
      <c r="C79" s="13">
        <v>16</v>
      </c>
      <c r="D79" s="13">
        <f t="shared" si="7"/>
        <v>256</v>
      </c>
      <c r="E79" s="2">
        <f t="shared" si="8"/>
        <v>0.8223215379011809</v>
      </c>
      <c r="F79" s="2">
        <f t="shared" si="9"/>
        <v>0.8223215379011809</v>
      </c>
      <c r="G79" s="1">
        <f t="shared" si="10"/>
        <v>-0.19562379508126609</v>
      </c>
      <c r="H79" s="1"/>
    </row>
    <row r="80" spans="1:8" x14ac:dyDescent="0.25">
      <c r="A80">
        <v>73</v>
      </c>
      <c r="B80" s="14">
        <v>1</v>
      </c>
      <c r="C80" s="13">
        <v>16</v>
      </c>
      <c r="D80" s="13">
        <f t="shared" si="7"/>
        <v>256</v>
      </c>
      <c r="E80" s="2">
        <f t="shared" si="8"/>
        <v>0.8223215379011809</v>
      </c>
      <c r="F80" s="2">
        <f t="shared" si="9"/>
        <v>0.8223215379011809</v>
      </c>
      <c r="G80" s="1">
        <f t="shared" si="10"/>
        <v>-0.19562379508126609</v>
      </c>
      <c r="H80" s="1"/>
    </row>
    <row r="81" spans="1:8" x14ac:dyDescent="0.25">
      <c r="A81">
        <v>74</v>
      </c>
      <c r="B81" s="14">
        <v>0</v>
      </c>
      <c r="C81" s="13">
        <v>15.823788991102925</v>
      </c>
      <c r="D81" s="13">
        <f t="shared" si="7"/>
        <v>250.3922980349501</v>
      </c>
      <c r="E81" s="2">
        <f t="shared" si="8"/>
        <v>0.74339261991074079</v>
      </c>
      <c r="F81" s="2">
        <f t="shared" si="9"/>
        <v>0.25660738008925921</v>
      </c>
      <c r="G81" s="1">
        <f t="shared" si="10"/>
        <v>-1.3602080661492697</v>
      </c>
      <c r="H81" s="1"/>
    </row>
    <row r="82" spans="1:8" x14ac:dyDescent="0.25">
      <c r="A82">
        <v>75</v>
      </c>
      <c r="B82" s="14">
        <v>0</v>
      </c>
      <c r="C82" s="13">
        <v>15.349557333601151</v>
      </c>
      <c r="D82" s="13">
        <f t="shared" si="7"/>
        <v>235.60891033750889</v>
      </c>
      <c r="E82" s="2">
        <f t="shared" si="8"/>
        <v>0.3628050701767791</v>
      </c>
      <c r="F82" s="2">
        <f t="shared" si="9"/>
        <v>0.6371949298232209</v>
      </c>
      <c r="G82" s="1">
        <f t="shared" si="10"/>
        <v>-0.45067965794083054</v>
      </c>
      <c r="H82" s="1"/>
    </row>
    <row r="83" spans="1:8" x14ac:dyDescent="0.25">
      <c r="A83">
        <v>76</v>
      </c>
      <c r="B83" s="14">
        <v>0</v>
      </c>
      <c r="C83" s="13">
        <v>14.899016593627728</v>
      </c>
      <c r="D83" s="13">
        <f t="shared" si="7"/>
        <v>221.98069545719437</v>
      </c>
      <c r="E83" s="2">
        <f t="shared" si="8"/>
        <v>6.8926072917412609E-2</v>
      </c>
      <c r="F83" s="2">
        <f t="shared" si="9"/>
        <v>0.9310739270825874</v>
      </c>
      <c r="G83" s="1">
        <f t="shared" si="10"/>
        <v>-7.1416598753821878E-2</v>
      </c>
      <c r="H83" s="1"/>
    </row>
    <row r="84" spans="1:8" x14ac:dyDescent="0.25">
      <c r="A84">
        <v>77</v>
      </c>
      <c r="B84" s="14">
        <v>1</v>
      </c>
      <c r="C84" s="13">
        <v>16</v>
      </c>
      <c r="D84" s="13">
        <f t="shared" si="7"/>
        <v>256</v>
      </c>
      <c r="E84" s="2">
        <f t="shared" si="8"/>
        <v>0.8223215379011809</v>
      </c>
      <c r="F84" s="2">
        <f t="shared" si="9"/>
        <v>0.8223215379011809</v>
      </c>
      <c r="G84" s="1">
        <f t="shared" si="10"/>
        <v>-0.19562379508126609</v>
      </c>
      <c r="H84" s="1"/>
    </row>
    <row r="85" spans="1:8" x14ac:dyDescent="0.25">
      <c r="A85">
        <v>78</v>
      </c>
      <c r="B85" s="14">
        <v>1</v>
      </c>
      <c r="C85" s="13">
        <v>16</v>
      </c>
      <c r="D85" s="13">
        <f t="shared" si="7"/>
        <v>256</v>
      </c>
      <c r="E85" s="2">
        <f t="shared" si="8"/>
        <v>0.8223215379011809</v>
      </c>
      <c r="F85" s="2">
        <f t="shared" si="9"/>
        <v>0.8223215379011809</v>
      </c>
      <c r="G85" s="1">
        <f t="shared" si="10"/>
        <v>-0.19562379508126609</v>
      </c>
      <c r="H85" s="1"/>
    </row>
    <row r="86" spans="1:8" x14ac:dyDescent="0.25">
      <c r="A86">
        <v>79</v>
      </c>
      <c r="B86" s="14">
        <v>0</v>
      </c>
      <c r="C86" s="13">
        <v>17.562737771930522</v>
      </c>
      <c r="D86" s="13">
        <f t="shared" si="7"/>
        <v>308.44975804559505</v>
      </c>
      <c r="E86" s="2">
        <f t="shared" si="8"/>
        <v>0.92141382420062323</v>
      </c>
      <c r="F86" s="2">
        <f t="shared" si="9"/>
        <v>7.8586175799376767E-2</v>
      </c>
      <c r="G86" s="1">
        <f t="shared" si="10"/>
        <v>-2.5435594754308042</v>
      </c>
      <c r="H86" s="1"/>
    </row>
    <row r="87" spans="1:8" x14ac:dyDescent="0.25">
      <c r="A87">
        <v>80</v>
      </c>
      <c r="B87" s="14">
        <v>1</v>
      </c>
      <c r="C87" s="13">
        <v>16</v>
      </c>
      <c r="D87" s="13">
        <f t="shared" si="7"/>
        <v>256</v>
      </c>
      <c r="E87" s="2">
        <f t="shared" si="8"/>
        <v>0.8223215379011809</v>
      </c>
      <c r="F87" s="2">
        <f t="shared" si="9"/>
        <v>0.8223215379011809</v>
      </c>
      <c r="G87" s="1">
        <f t="shared" si="10"/>
        <v>-0.19562379508126609</v>
      </c>
      <c r="H87" s="1"/>
    </row>
    <row r="88" spans="1:8" x14ac:dyDescent="0.25">
      <c r="A88">
        <v>81</v>
      </c>
      <c r="B88" s="14">
        <v>0</v>
      </c>
      <c r="C88" s="13">
        <v>10.197449124456035</v>
      </c>
      <c r="D88" s="13">
        <f t="shared" si="7"/>
        <v>103.98796864586916</v>
      </c>
      <c r="E88" s="2">
        <f t="shared" si="8"/>
        <v>1.375686361359636E-23</v>
      </c>
      <c r="F88" s="2">
        <f t="shared" si="9"/>
        <v>1</v>
      </c>
      <c r="G88" s="1">
        <f t="shared" si="10"/>
        <v>0</v>
      </c>
      <c r="H88" s="1"/>
    </row>
    <row r="89" spans="1:8" x14ac:dyDescent="0.25">
      <c r="A89">
        <v>82</v>
      </c>
      <c r="B89" s="14">
        <v>1</v>
      </c>
      <c r="C89" s="13">
        <v>18</v>
      </c>
      <c r="D89" s="13">
        <f t="shared" si="7"/>
        <v>324</v>
      </c>
      <c r="E89" s="2">
        <f t="shared" si="8"/>
        <v>0.84342239480547465</v>
      </c>
      <c r="F89" s="2">
        <f t="shared" si="9"/>
        <v>0.84342239480547465</v>
      </c>
      <c r="G89" s="1">
        <f t="shared" si="10"/>
        <v>-0.17028738501594837</v>
      </c>
      <c r="H89" s="1"/>
    </row>
    <row r="90" spans="1:8" x14ac:dyDescent="0.25">
      <c r="A90">
        <v>83</v>
      </c>
      <c r="B90" s="14">
        <v>0</v>
      </c>
      <c r="C90" s="13">
        <v>19.328107409802357</v>
      </c>
      <c r="D90" s="13">
        <f t="shared" si="7"/>
        <v>373.57573604485674</v>
      </c>
      <c r="E90" s="2">
        <f t="shared" si="8"/>
        <v>3.0439641210098976E-2</v>
      </c>
      <c r="F90" s="2">
        <f t="shared" si="9"/>
        <v>0.96956035878990099</v>
      </c>
      <c r="G90" s="1">
        <f t="shared" si="10"/>
        <v>-3.0912548589187322E-2</v>
      </c>
      <c r="H90" s="1"/>
    </row>
    <row r="91" spans="1:8" x14ac:dyDescent="0.25">
      <c r="A91">
        <v>84</v>
      </c>
      <c r="B91" s="14">
        <v>1</v>
      </c>
      <c r="C91" s="13">
        <v>18</v>
      </c>
      <c r="D91" s="13">
        <f t="shared" si="7"/>
        <v>324</v>
      </c>
      <c r="E91" s="2">
        <f t="shared" si="8"/>
        <v>0.84342239480547465</v>
      </c>
      <c r="F91" s="2">
        <f t="shared" si="9"/>
        <v>0.84342239480547465</v>
      </c>
      <c r="G91" s="1">
        <f t="shared" si="10"/>
        <v>-0.17028738501594837</v>
      </c>
      <c r="H91" s="1"/>
    </row>
    <row r="92" spans="1:8" x14ac:dyDescent="0.25">
      <c r="A92">
        <v>85</v>
      </c>
      <c r="B92" s="14">
        <v>0</v>
      </c>
      <c r="C92" s="13">
        <v>11.437645978477015</v>
      </c>
      <c r="D92" s="13">
        <f t="shared" si="7"/>
        <v>130.81974552897142</v>
      </c>
      <c r="E92" s="2">
        <f t="shared" si="8"/>
        <v>1.2116406872546757E-15</v>
      </c>
      <c r="F92" s="2">
        <f t="shared" si="9"/>
        <v>0.99999999999999878</v>
      </c>
      <c r="G92" s="1">
        <f t="shared" si="10"/>
        <v>-1.221245327087673E-15</v>
      </c>
      <c r="H92" s="1"/>
    </row>
    <row r="93" spans="1:8" x14ac:dyDescent="0.25">
      <c r="A93">
        <v>86</v>
      </c>
      <c r="B93" s="14">
        <v>0</v>
      </c>
      <c r="C93" s="13">
        <v>13.272108974523643</v>
      </c>
      <c r="D93" s="13">
        <f t="shared" si="7"/>
        <v>176.14887663163103</v>
      </c>
      <c r="E93" s="2">
        <f t="shared" si="8"/>
        <v>8.4722428435701879E-7</v>
      </c>
      <c r="F93" s="2">
        <f t="shared" si="9"/>
        <v>0.99999915277571561</v>
      </c>
      <c r="G93" s="1">
        <f t="shared" si="10"/>
        <v>-8.4722464328957308E-7</v>
      </c>
      <c r="H93" s="1"/>
    </row>
    <row r="94" spans="1:8" x14ac:dyDescent="0.25">
      <c r="A94">
        <v>87</v>
      </c>
      <c r="B94" s="14">
        <v>1</v>
      </c>
      <c r="C94" s="13">
        <v>17</v>
      </c>
      <c r="D94" s="13">
        <f t="shared" si="7"/>
        <v>289</v>
      </c>
      <c r="E94" s="2">
        <f t="shared" si="8"/>
        <v>0.94239655478104456</v>
      </c>
      <c r="F94" s="2">
        <f t="shared" si="9"/>
        <v>0.94239655478104456</v>
      </c>
      <c r="G94" s="1">
        <f t="shared" si="10"/>
        <v>-5.9329121884106981E-2</v>
      </c>
      <c r="H94" s="1"/>
    </row>
    <row r="95" spans="1:8" x14ac:dyDescent="0.25">
      <c r="A95">
        <v>88</v>
      </c>
      <c r="B95" s="14">
        <v>1</v>
      </c>
      <c r="C95" s="13">
        <v>16</v>
      </c>
      <c r="D95" s="13">
        <f t="shared" si="7"/>
        <v>256</v>
      </c>
      <c r="E95" s="2">
        <f t="shared" si="8"/>
        <v>0.8223215379011809</v>
      </c>
      <c r="F95" s="2">
        <f t="shared" si="9"/>
        <v>0.8223215379011809</v>
      </c>
      <c r="G95" s="1">
        <f t="shared" si="10"/>
        <v>-0.19562379508126609</v>
      </c>
      <c r="H95" s="1"/>
    </row>
    <row r="96" spans="1:8" x14ac:dyDescent="0.25">
      <c r="A96">
        <v>89</v>
      </c>
      <c r="B96" s="14">
        <v>1</v>
      </c>
      <c r="C96" s="13">
        <v>18</v>
      </c>
      <c r="D96" s="13">
        <f t="shared" si="7"/>
        <v>324</v>
      </c>
      <c r="E96" s="2">
        <f t="shared" si="8"/>
        <v>0.84342239480547465</v>
      </c>
      <c r="F96" s="2">
        <f t="shared" si="9"/>
        <v>0.84342239480547465</v>
      </c>
      <c r="G96" s="1">
        <f t="shared" si="10"/>
        <v>-0.17028738501594837</v>
      </c>
      <c r="H96" s="1"/>
    </row>
    <row r="97" spans="1:8" x14ac:dyDescent="0.25">
      <c r="A97">
        <v>90</v>
      </c>
      <c r="B97" s="14">
        <v>1</v>
      </c>
      <c r="C97" s="13">
        <v>18</v>
      </c>
      <c r="D97" s="13">
        <f t="shared" si="7"/>
        <v>324</v>
      </c>
      <c r="E97" s="2">
        <f t="shared" si="8"/>
        <v>0.84342239480547465</v>
      </c>
      <c r="F97" s="2">
        <f t="shared" si="9"/>
        <v>0.84342239480547465</v>
      </c>
      <c r="G97" s="1">
        <f t="shared" si="10"/>
        <v>-0.17028738501594837</v>
      </c>
      <c r="H97" s="1"/>
    </row>
    <row r="98" spans="1:8" x14ac:dyDescent="0.25">
      <c r="A98">
        <v>91</v>
      </c>
      <c r="B98" s="14">
        <v>1</v>
      </c>
      <c r="C98" s="13">
        <v>18</v>
      </c>
      <c r="D98" s="13">
        <f t="shared" si="7"/>
        <v>324</v>
      </c>
      <c r="E98" s="2">
        <f t="shared" si="8"/>
        <v>0.84342239480547465</v>
      </c>
      <c r="F98" s="2">
        <f t="shared" si="9"/>
        <v>0.84342239480547465</v>
      </c>
      <c r="G98" s="1">
        <f t="shared" si="10"/>
        <v>-0.17028738501594837</v>
      </c>
      <c r="H98" s="1"/>
    </row>
    <row r="99" spans="1:8" x14ac:dyDescent="0.25">
      <c r="A99">
        <v>92</v>
      </c>
      <c r="B99" s="14">
        <v>1</v>
      </c>
      <c r="C99" s="13">
        <v>17</v>
      </c>
      <c r="D99" s="13">
        <f t="shared" si="7"/>
        <v>289</v>
      </c>
      <c r="E99" s="2">
        <f t="shared" si="8"/>
        <v>0.94239655478104456</v>
      </c>
      <c r="F99" s="2">
        <f t="shared" si="9"/>
        <v>0.94239655478104456</v>
      </c>
      <c r="G99" s="1">
        <f t="shared" si="10"/>
        <v>-5.9329121884106981E-2</v>
      </c>
      <c r="H99" s="1"/>
    </row>
    <row r="100" spans="1:8" x14ac:dyDescent="0.25">
      <c r="A100">
        <v>93</v>
      </c>
      <c r="B100" s="14">
        <v>0</v>
      </c>
      <c r="C100" s="13">
        <v>10.231160769343848</v>
      </c>
      <c r="D100" s="13">
        <f t="shared" si="7"/>
        <v>104.67665068816061</v>
      </c>
      <c r="E100" s="2">
        <f t="shared" si="8"/>
        <v>2.3737995027015747E-23</v>
      </c>
      <c r="F100" s="2">
        <f t="shared" si="9"/>
        <v>1</v>
      </c>
      <c r="G100" s="1">
        <f t="shared" si="10"/>
        <v>0</v>
      </c>
      <c r="H100" s="1"/>
    </row>
    <row r="101" spans="1:8" x14ac:dyDescent="0.25">
      <c r="A101">
        <v>94</v>
      </c>
      <c r="B101" s="14">
        <v>0</v>
      </c>
      <c r="C101" s="13">
        <v>19.428964117216772</v>
      </c>
      <c r="D101" s="13">
        <f t="shared" si="7"/>
        <v>377.4846466680969</v>
      </c>
      <c r="E101" s="2">
        <f t="shared" si="8"/>
        <v>1.7586968244671902E-2</v>
      </c>
      <c r="F101" s="2">
        <f t="shared" si="9"/>
        <v>0.98241303175532813</v>
      </c>
      <c r="G101" s="1">
        <f t="shared" si="10"/>
        <v>-1.7743456453983876E-2</v>
      </c>
      <c r="H101" s="1"/>
    </row>
    <row r="102" spans="1:8" x14ac:dyDescent="0.25">
      <c r="A102">
        <v>95</v>
      </c>
      <c r="B102" s="14">
        <v>0</v>
      </c>
      <c r="C102" s="13">
        <v>13.360742539216002</v>
      </c>
      <c r="D102" s="13">
        <f t="shared" si="7"/>
        <v>178.50944119921604</v>
      </c>
      <c r="E102" s="2">
        <f t="shared" si="8"/>
        <v>1.8513079974135855E-6</v>
      </c>
      <c r="F102" s="2">
        <f t="shared" si="9"/>
        <v>0.99999814869200254</v>
      </c>
      <c r="G102" s="1">
        <f t="shared" si="10"/>
        <v>-1.8513097111307952E-6</v>
      </c>
      <c r="H102" s="1"/>
    </row>
    <row r="103" spans="1:8" x14ac:dyDescent="0.25">
      <c r="A103">
        <v>96</v>
      </c>
      <c r="B103" s="14">
        <v>0</v>
      </c>
      <c r="C103" s="13">
        <v>17.676021159658333</v>
      </c>
      <c r="D103" s="13">
        <f t="shared" si="7"/>
        <v>312.44172403668915</v>
      </c>
      <c r="E103" s="2">
        <f t="shared" si="8"/>
        <v>0.90918826903331118</v>
      </c>
      <c r="F103" s="2">
        <f t="shared" si="9"/>
        <v>9.0811730966688819E-2</v>
      </c>
      <c r="G103" s="1">
        <f t="shared" si="10"/>
        <v>-2.3989668060515519</v>
      </c>
      <c r="H103" s="1"/>
    </row>
    <row r="104" spans="1:8" x14ac:dyDescent="0.25">
      <c r="A104">
        <v>97</v>
      </c>
      <c r="B104" s="14">
        <v>1</v>
      </c>
      <c r="C104" s="13">
        <v>17</v>
      </c>
      <c r="D104" s="13">
        <f t="shared" ref="D104:D129" si="11">C104^2</f>
        <v>289</v>
      </c>
      <c r="E104" s="2">
        <f t="shared" ref="E104:E129" si="12">EXP($C$3+$C$4*C104+$C$5*D104)/(1+EXP($C$3+$C$4*C104+$C$5*D104))</f>
        <v>0.94239655478104456</v>
      </c>
      <c r="F104" s="2">
        <f t="shared" si="9"/>
        <v>0.94239655478104456</v>
      </c>
      <c r="G104" s="1">
        <f t="shared" si="10"/>
        <v>-5.9329121884106981E-2</v>
      </c>
      <c r="H104" s="1"/>
    </row>
    <row r="105" spans="1:8" x14ac:dyDescent="0.25">
      <c r="A105">
        <v>98</v>
      </c>
      <c r="B105" s="14">
        <v>1</v>
      </c>
      <c r="C105" s="13">
        <v>18</v>
      </c>
      <c r="D105" s="13">
        <f t="shared" si="11"/>
        <v>324</v>
      </c>
      <c r="E105" s="2">
        <f t="shared" si="12"/>
        <v>0.84342239480547465</v>
      </c>
      <c r="F105" s="2">
        <f t="shared" si="9"/>
        <v>0.84342239480547465</v>
      </c>
      <c r="G105" s="1">
        <f t="shared" si="10"/>
        <v>-0.17028738501594837</v>
      </c>
      <c r="H105" s="1"/>
    </row>
    <row r="106" spans="1:8" x14ac:dyDescent="0.25">
      <c r="A106">
        <v>99</v>
      </c>
      <c r="B106" s="14">
        <v>0</v>
      </c>
      <c r="C106" s="13">
        <v>19.576641687014856</v>
      </c>
      <c r="D106" s="13">
        <f t="shared" si="11"/>
        <v>383.24489974176788</v>
      </c>
      <c r="E106" s="2">
        <f t="shared" si="12"/>
        <v>7.4730217401282962E-3</v>
      </c>
      <c r="F106" s="2">
        <f t="shared" si="9"/>
        <v>0.99252697825987168</v>
      </c>
      <c r="G106" s="1">
        <f t="shared" si="10"/>
        <v>-7.5010846644035624E-3</v>
      </c>
      <c r="H106" s="1"/>
    </row>
    <row r="107" spans="1:8" x14ac:dyDescent="0.25">
      <c r="A107">
        <v>100</v>
      </c>
      <c r="B107" s="14">
        <v>1</v>
      </c>
      <c r="C107" s="13">
        <v>16</v>
      </c>
      <c r="D107" s="13">
        <f t="shared" si="11"/>
        <v>256</v>
      </c>
      <c r="E107" s="2">
        <f t="shared" si="12"/>
        <v>0.8223215379011809</v>
      </c>
      <c r="F107" s="2">
        <f t="shared" si="9"/>
        <v>0.8223215379011809</v>
      </c>
      <c r="G107" s="1">
        <f t="shared" si="10"/>
        <v>-0.19562379508126609</v>
      </c>
      <c r="H107" s="1"/>
    </row>
    <row r="108" spans="1:8" x14ac:dyDescent="0.25">
      <c r="A108">
        <v>101</v>
      </c>
      <c r="B108" s="14">
        <v>0</v>
      </c>
      <c r="C108" s="13">
        <v>13.391636304665759</v>
      </c>
      <c r="D108" s="13">
        <f t="shared" si="11"/>
        <v>179.335922916442</v>
      </c>
      <c r="E108" s="2">
        <f t="shared" si="12"/>
        <v>2.4204895316762234E-6</v>
      </c>
      <c r="F108" s="2">
        <f t="shared" si="9"/>
        <v>0.9999975795104683</v>
      </c>
      <c r="G108" s="1">
        <f t="shared" si="10"/>
        <v>-2.4204924610854487E-6</v>
      </c>
      <c r="H108" s="1"/>
    </row>
    <row r="109" spans="1:8" x14ac:dyDescent="0.25">
      <c r="A109">
        <v>102</v>
      </c>
      <c r="B109" s="14">
        <v>1</v>
      </c>
      <c r="C109" s="13">
        <v>18</v>
      </c>
      <c r="D109" s="13">
        <f t="shared" si="11"/>
        <v>324</v>
      </c>
      <c r="E109" s="2">
        <f t="shared" si="12"/>
        <v>0.84342239480547465</v>
      </c>
      <c r="F109" s="2">
        <f t="shared" si="9"/>
        <v>0.84342239480547465</v>
      </c>
      <c r="G109" s="1">
        <f t="shared" si="10"/>
        <v>-0.17028738501594837</v>
      </c>
      <c r="H109" s="1"/>
    </row>
    <row r="110" spans="1:8" x14ac:dyDescent="0.25">
      <c r="A110">
        <v>103</v>
      </c>
      <c r="B110" s="14">
        <v>0</v>
      </c>
      <c r="C110" s="13">
        <v>13.458619571622943</v>
      </c>
      <c r="D110" s="13">
        <f t="shared" si="11"/>
        <v>181.13444077367214</v>
      </c>
      <c r="E110" s="2">
        <f t="shared" si="12"/>
        <v>4.2949011500446932E-6</v>
      </c>
      <c r="F110" s="2">
        <f t="shared" si="9"/>
        <v>0.99999570509884994</v>
      </c>
      <c r="G110" s="1">
        <f t="shared" si="10"/>
        <v>-4.2949103731736134E-6</v>
      </c>
      <c r="H110" s="1"/>
    </row>
    <row r="111" spans="1:8" x14ac:dyDescent="0.25">
      <c r="A111">
        <v>104</v>
      </c>
      <c r="B111" s="14">
        <v>1</v>
      </c>
      <c r="C111" s="13">
        <v>18</v>
      </c>
      <c r="D111" s="13">
        <f t="shared" si="11"/>
        <v>324</v>
      </c>
      <c r="E111" s="2">
        <f t="shared" si="12"/>
        <v>0.84342239480547465</v>
      </c>
      <c r="F111" s="2">
        <f t="shared" si="9"/>
        <v>0.84342239480547465</v>
      </c>
      <c r="G111" s="1">
        <f t="shared" si="10"/>
        <v>-0.17028738501594837</v>
      </c>
      <c r="H111" s="1"/>
    </row>
    <row r="112" spans="1:8" x14ac:dyDescent="0.25">
      <c r="A112">
        <v>105</v>
      </c>
      <c r="B112" s="14">
        <v>0</v>
      </c>
      <c r="C112" s="13">
        <v>13.614199631636446</v>
      </c>
      <c r="D112" s="13">
        <f t="shared" si="11"/>
        <v>185.34643161004993</v>
      </c>
      <c r="E112" s="2">
        <f t="shared" si="12"/>
        <v>1.5615786788646172E-5</v>
      </c>
      <c r="F112" s="2">
        <f t="shared" si="9"/>
        <v>0.99998438421321134</v>
      </c>
      <c r="G112" s="1">
        <f t="shared" si="10"/>
        <v>-1.5615908716326449E-5</v>
      </c>
      <c r="H112" s="1"/>
    </row>
    <row r="113" spans="1:8" x14ac:dyDescent="0.25">
      <c r="A113">
        <v>106</v>
      </c>
      <c r="B113" s="14">
        <v>1</v>
      </c>
      <c r="C113" s="13">
        <v>18</v>
      </c>
      <c r="D113" s="13">
        <f t="shared" si="11"/>
        <v>324</v>
      </c>
      <c r="E113" s="2">
        <f t="shared" si="12"/>
        <v>0.84342239480547465</v>
      </c>
      <c r="F113" s="2">
        <f t="shared" si="9"/>
        <v>0.84342239480547465</v>
      </c>
      <c r="G113" s="1">
        <f t="shared" si="10"/>
        <v>-0.17028738501594837</v>
      </c>
      <c r="H113" s="1"/>
    </row>
    <row r="114" spans="1:8" x14ac:dyDescent="0.25">
      <c r="A114">
        <v>107</v>
      </c>
      <c r="B114" s="14">
        <v>1</v>
      </c>
      <c r="C114" s="13">
        <v>17</v>
      </c>
      <c r="D114" s="13">
        <f t="shared" si="11"/>
        <v>289</v>
      </c>
      <c r="E114" s="2">
        <f t="shared" si="12"/>
        <v>0.94239655478104456</v>
      </c>
      <c r="F114" s="2">
        <f t="shared" si="9"/>
        <v>0.94239655478104456</v>
      </c>
      <c r="G114" s="1">
        <f t="shared" si="10"/>
        <v>-5.9329121884106981E-2</v>
      </c>
      <c r="H114" s="1"/>
    </row>
    <row r="115" spans="1:8" x14ac:dyDescent="0.25">
      <c r="A115">
        <v>108</v>
      </c>
      <c r="B115" s="14">
        <v>1</v>
      </c>
      <c r="C115" s="13">
        <v>17</v>
      </c>
      <c r="D115" s="13">
        <f t="shared" si="11"/>
        <v>289</v>
      </c>
      <c r="E115" s="2">
        <f t="shared" si="12"/>
        <v>0.94239655478104456</v>
      </c>
      <c r="F115" s="2">
        <f t="shared" si="9"/>
        <v>0.94239655478104456</v>
      </c>
      <c r="G115" s="1">
        <f t="shared" si="10"/>
        <v>-5.9329121884106981E-2</v>
      </c>
      <c r="H115" s="1"/>
    </row>
    <row r="116" spans="1:8" x14ac:dyDescent="0.25">
      <c r="A116">
        <v>109</v>
      </c>
      <c r="B116" s="14">
        <v>1</v>
      </c>
      <c r="C116" s="13">
        <v>16</v>
      </c>
      <c r="D116" s="13">
        <f t="shared" si="11"/>
        <v>256</v>
      </c>
      <c r="E116" s="2">
        <f t="shared" si="12"/>
        <v>0.8223215379011809</v>
      </c>
      <c r="F116" s="2">
        <f t="shared" si="9"/>
        <v>0.8223215379011809</v>
      </c>
      <c r="G116" s="1">
        <f t="shared" si="10"/>
        <v>-0.19562379508126609</v>
      </c>
      <c r="H116" s="1"/>
    </row>
    <row r="117" spans="1:8" x14ac:dyDescent="0.25">
      <c r="A117">
        <v>110</v>
      </c>
      <c r="B117" s="14">
        <v>1</v>
      </c>
      <c r="C117" s="13">
        <v>16</v>
      </c>
      <c r="D117" s="13">
        <f t="shared" si="11"/>
        <v>256</v>
      </c>
      <c r="E117" s="2">
        <f t="shared" si="12"/>
        <v>0.8223215379011809</v>
      </c>
      <c r="F117" s="2">
        <f t="shared" si="9"/>
        <v>0.8223215379011809</v>
      </c>
      <c r="G117" s="1">
        <f t="shared" si="10"/>
        <v>-0.19562379508126609</v>
      </c>
      <c r="H117" s="1"/>
    </row>
    <row r="118" spans="1:8" x14ac:dyDescent="0.25">
      <c r="A118">
        <v>111</v>
      </c>
      <c r="B118" s="14">
        <v>1</v>
      </c>
      <c r="C118" s="13">
        <v>18</v>
      </c>
      <c r="D118" s="13">
        <f t="shared" si="11"/>
        <v>324</v>
      </c>
      <c r="E118" s="2">
        <f t="shared" si="12"/>
        <v>0.84342239480547465</v>
      </c>
      <c r="F118" s="2">
        <f t="shared" si="9"/>
        <v>0.84342239480547465</v>
      </c>
      <c r="G118" s="1">
        <f t="shared" si="10"/>
        <v>-0.17028738501594837</v>
      </c>
      <c r="H118" s="1"/>
    </row>
    <row r="119" spans="1:8" x14ac:dyDescent="0.25">
      <c r="A119">
        <v>112</v>
      </c>
      <c r="B119" s="14">
        <v>0</v>
      </c>
      <c r="C119" s="13">
        <v>12.190822633727667</v>
      </c>
      <c r="D119" s="13">
        <f t="shared" si="11"/>
        <v>148.61615648700675</v>
      </c>
      <c r="E119" s="2">
        <f t="shared" si="12"/>
        <v>1.362945089057846E-11</v>
      </c>
      <c r="F119" s="2">
        <f t="shared" si="9"/>
        <v>0.99999999998637057</v>
      </c>
      <c r="G119" s="1">
        <f t="shared" si="10"/>
        <v>-1.3629430917298689E-11</v>
      </c>
      <c r="H119" s="1"/>
    </row>
    <row r="120" spans="1:8" x14ac:dyDescent="0.25">
      <c r="A120">
        <v>113</v>
      </c>
      <c r="B120" s="14">
        <v>1</v>
      </c>
      <c r="C120" s="13">
        <v>16</v>
      </c>
      <c r="D120" s="13">
        <f t="shared" si="11"/>
        <v>256</v>
      </c>
      <c r="E120" s="2">
        <f t="shared" si="12"/>
        <v>0.8223215379011809</v>
      </c>
      <c r="F120" s="2">
        <f t="shared" si="9"/>
        <v>0.8223215379011809</v>
      </c>
      <c r="G120" s="1">
        <f t="shared" si="10"/>
        <v>-0.19562379508126609</v>
      </c>
      <c r="H120" s="1"/>
    </row>
    <row r="121" spans="1:8" x14ac:dyDescent="0.25">
      <c r="A121">
        <v>114</v>
      </c>
      <c r="B121" s="14">
        <v>1</v>
      </c>
      <c r="C121" s="13">
        <v>16</v>
      </c>
      <c r="D121" s="13">
        <f t="shared" si="11"/>
        <v>256</v>
      </c>
      <c r="E121" s="2">
        <f t="shared" si="12"/>
        <v>0.8223215379011809</v>
      </c>
      <c r="F121" s="2">
        <f t="shared" si="9"/>
        <v>0.8223215379011809</v>
      </c>
      <c r="G121" s="1">
        <f t="shared" si="10"/>
        <v>-0.19562379508126609</v>
      </c>
      <c r="H121" s="1"/>
    </row>
    <row r="122" spans="1:8" x14ac:dyDescent="0.25">
      <c r="A122">
        <v>115</v>
      </c>
      <c r="B122" s="14">
        <v>1</v>
      </c>
      <c r="C122" s="13">
        <v>18</v>
      </c>
      <c r="D122" s="13">
        <f t="shared" si="11"/>
        <v>324</v>
      </c>
      <c r="E122" s="2">
        <f t="shared" si="12"/>
        <v>0.84342239480547465</v>
      </c>
      <c r="F122" s="2">
        <f t="shared" si="9"/>
        <v>0.84342239480547465</v>
      </c>
      <c r="G122" s="1">
        <f t="shared" si="10"/>
        <v>-0.17028738501594837</v>
      </c>
      <c r="H122" s="1"/>
    </row>
    <row r="123" spans="1:8" x14ac:dyDescent="0.25">
      <c r="A123">
        <v>116</v>
      </c>
      <c r="B123" s="14">
        <v>1</v>
      </c>
      <c r="C123" s="13">
        <v>16</v>
      </c>
      <c r="D123" s="13">
        <f t="shared" si="11"/>
        <v>256</v>
      </c>
      <c r="E123" s="2">
        <f t="shared" si="12"/>
        <v>0.8223215379011809</v>
      </c>
      <c r="F123" s="2">
        <f t="shared" si="9"/>
        <v>0.8223215379011809</v>
      </c>
      <c r="G123" s="1">
        <f t="shared" si="10"/>
        <v>-0.19562379508126609</v>
      </c>
      <c r="H123" s="1"/>
    </row>
    <row r="124" spans="1:8" x14ac:dyDescent="0.25">
      <c r="A124">
        <v>117</v>
      </c>
      <c r="B124" s="14">
        <v>0</v>
      </c>
      <c r="C124" s="13">
        <v>13.686342932793558</v>
      </c>
      <c r="D124" s="13">
        <f t="shared" si="11"/>
        <v>187.31598287402815</v>
      </c>
      <c r="E124" s="2">
        <f t="shared" si="12"/>
        <v>2.7864498933956497E-5</v>
      </c>
      <c r="F124" s="2">
        <f t="shared" si="9"/>
        <v>0.99997213550106601</v>
      </c>
      <c r="G124" s="1">
        <f t="shared" si="10"/>
        <v>-2.7864887156355973E-5</v>
      </c>
      <c r="H124" s="1"/>
    </row>
    <row r="125" spans="1:8" x14ac:dyDescent="0.25">
      <c r="A125">
        <v>118</v>
      </c>
      <c r="B125" s="14">
        <v>0</v>
      </c>
      <c r="C125" s="13">
        <v>14.599073646359022</v>
      </c>
      <c r="D125" s="13">
        <f t="shared" si="11"/>
        <v>213.13295133181452</v>
      </c>
      <c r="E125" s="2">
        <f t="shared" si="12"/>
        <v>1.4363046064226431E-2</v>
      </c>
      <c r="F125" s="2">
        <f t="shared" si="9"/>
        <v>0.98563695393577355</v>
      </c>
      <c r="G125" s="1">
        <f t="shared" si="10"/>
        <v>-1.44671930585856E-2</v>
      </c>
      <c r="H125" s="1"/>
    </row>
    <row r="126" spans="1:8" x14ac:dyDescent="0.25">
      <c r="A126">
        <v>119</v>
      </c>
      <c r="B126" s="14">
        <v>0</v>
      </c>
      <c r="C126" s="13">
        <v>14.618176252829592</v>
      </c>
      <c r="D126" s="13">
        <f t="shared" si="11"/>
        <v>213.691076958791</v>
      </c>
      <c r="E126" s="2">
        <f t="shared" si="12"/>
        <v>1.6004528063951421E-2</v>
      </c>
      <c r="F126" s="2">
        <f t="shared" si="9"/>
        <v>0.98399547193604853</v>
      </c>
      <c r="G126" s="1">
        <f t="shared" si="10"/>
        <v>-1.6133983631479037E-2</v>
      </c>
      <c r="H126" s="1"/>
    </row>
    <row r="127" spans="1:8" x14ac:dyDescent="0.25">
      <c r="A127">
        <v>120</v>
      </c>
      <c r="B127" s="14">
        <v>1</v>
      </c>
      <c r="C127" s="13">
        <v>16</v>
      </c>
      <c r="D127" s="13">
        <f t="shared" si="11"/>
        <v>256</v>
      </c>
      <c r="E127" s="2">
        <f t="shared" si="12"/>
        <v>0.8223215379011809</v>
      </c>
      <c r="F127" s="2">
        <f t="shared" si="9"/>
        <v>0.8223215379011809</v>
      </c>
      <c r="G127" s="1">
        <f t="shared" si="10"/>
        <v>-0.19562379508126609</v>
      </c>
      <c r="H127" s="1"/>
    </row>
    <row r="128" spans="1:8" x14ac:dyDescent="0.25">
      <c r="A128">
        <v>121</v>
      </c>
      <c r="B128" s="14">
        <v>0</v>
      </c>
      <c r="C128" s="13">
        <v>12.418392163756288</v>
      </c>
      <c r="D128" s="13">
        <f t="shared" si="11"/>
        <v>154.21646393284357</v>
      </c>
      <c r="E128" s="2">
        <f t="shared" si="12"/>
        <v>1.7517337998300763E-10</v>
      </c>
      <c r="F128" s="2">
        <f t="shared" si="9"/>
        <v>0.99999999982482657</v>
      </c>
      <c r="G128" s="1">
        <f t="shared" si="10"/>
        <v>-1.7517343133135423E-10</v>
      </c>
      <c r="H128" s="1"/>
    </row>
    <row r="129" spans="1:8" x14ac:dyDescent="0.25">
      <c r="A129">
        <v>122</v>
      </c>
      <c r="B129" s="14">
        <v>0</v>
      </c>
      <c r="C129" s="13">
        <v>18.950149322309748</v>
      </c>
      <c r="D129" s="13">
        <f t="shared" si="11"/>
        <v>359.10815933783664</v>
      </c>
      <c r="E129" s="2">
        <f t="shared" si="12"/>
        <v>0.17211572464176275</v>
      </c>
      <c r="F129" s="2">
        <f t="shared" si="9"/>
        <v>0.82788427535823728</v>
      </c>
      <c r="G129" s="1">
        <f t="shared" si="10"/>
        <v>-0.18888189842488365</v>
      </c>
      <c r="H129" s="1"/>
    </row>
    <row r="131" spans="1:8" x14ac:dyDescent="0.25">
      <c r="C131" s="1">
        <f>MIN(C8:C129)</f>
        <v>10.197449124456035</v>
      </c>
    </row>
    <row r="132" spans="1:8" x14ac:dyDescent="0.25">
      <c r="C132" s="1">
        <f>MAX(C8:C129)</f>
        <v>19.576641687014856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F354-E10B-416E-A984-5B3336DB8D9A}">
  <dimension ref="A1:V130"/>
  <sheetViews>
    <sheetView zoomScaleNormal="100" workbookViewId="0"/>
  </sheetViews>
  <sheetFormatPr defaultRowHeight="15" x14ac:dyDescent="0.25"/>
  <cols>
    <col min="1" max="1" width="9.85546875" bestFit="1" customWidth="1"/>
    <col min="2" max="2" width="10.7109375" bestFit="1" customWidth="1"/>
    <col min="3" max="3" width="13.42578125" customWidth="1"/>
    <col min="4" max="4" width="8.85546875" bestFit="1" customWidth="1"/>
    <col min="5" max="5" width="10.7109375" bestFit="1" customWidth="1"/>
    <col min="6" max="6" width="11.42578125" bestFit="1" customWidth="1"/>
    <col min="7" max="7" width="10.7109375" bestFit="1" customWidth="1"/>
    <col min="8" max="8" width="8.140625" bestFit="1" customWidth="1"/>
    <col min="9" max="9" width="4.5703125" customWidth="1"/>
    <col min="10" max="10" width="6.140625" bestFit="1" customWidth="1"/>
    <col min="11" max="11" width="14" bestFit="1" customWidth="1"/>
    <col min="12" max="12" width="8.7109375" customWidth="1"/>
  </cols>
  <sheetData>
    <row r="1" spans="1:22" x14ac:dyDescent="0.25">
      <c r="A1" s="9" t="s">
        <v>31</v>
      </c>
    </row>
    <row r="3" spans="1:22" x14ac:dyDescent="0.25">
      <c r="B3" s="8" t="s">
        <v>8</v>
      </c>
      <c r="C3" s="11">
        <v>-1.7050585981791531</v>
      </c>
      <c r="D3" s="1"/>
      <c r="E3" s="1"/>
      <c r="F3" s="1"/>
      <c r="G3" s="8" t="s">
        <v>7</v>
      </c>
      <c r="H3" s="11">
        <f>SUM(H9:H130)</f>
        <v>-57.866135883724652</v>
      </c>
      <c r="K3" s="18" t="s">
        <v>15</v>
      </c>
      <c r="N3" s="27" t="s">
        <v>22</v>
      </c>
    </row>
    <row r="4" spans="1:22" x14ac:dyDescent="0.25">
      <c r="B4" s="8" t="s">
        <v>34</v>
      </c>
      <c r="C4" s="11">
        <v>-5.1812809081079427</v>
      </c>
      <c r="D4" s="1"/>
      <c r="E4" s="1"/>
      <c r="F4" s="1"/>
      <c r="G4" s="8" t="s">
        <v>6</v>
      </c>
      <c r="H4" s="10">
        <v>4</v>
      </c>
      <c r="K4" t="s">
        <v>28</v>
      </c>
      <c r="L4">
        <v>0.2</v>
      </c>
    </row>
    <row r="5" spans="1:22" x14ac:dyDescent="0.25">
      <c r="B5" s="8" t="s">
        <v>29</v>
      </c>
      <c r="C5" s="11">
        <v>4.8785602863499022</v>
      </c>
      <c r="D5" s="1"/>
      <c r="E5" s="1"/>
      <c r="F5" s="1"/>
      <c r="G5" s="8" t="s">
        <v>5</v>
      </c>
      <c r="H5" s="7">
        <f>-2*H3+2*H4</f>
        <v>123.7322717674493</v>
      </c>
      <c r="K5" t="s">
        <v>29</v>
      </c>
      <c r="L5">
        <v>0.2</v>
      </c>
      <c r="N5" s="27" t="s">
        <v>23</v>
      </c>
    </row>
    <row r="6" spans="1:22" x14ac:dyDescent="0.25">
      <c r="B6" s="8" t="s">
        <v>30</v>
      </c>
      <c r="C6" s="11">
        <v>-1.9384036068760402</v>
      </c>
      <c r="D6" s="1"/>
      <c r="E6" s="1"/>
      <c r="F6" s="1"/>
      <c r="H6" s="9"/>
      <c r="I6" s="19"/>
      <c r="K6" t="s">
        <v>30</v>
      </c>
      <c r="L6">
        <f>L4*L5</f>
        <v>4.0000000000000008E-2</v>
      </c>
    </row>
    <row r="7" spans="1:22" x14ac:dyDescent="0.25">
      <c r="C7" s="1"/>
      <c r="D7" s="1"/>
      <c r="E7" s="1"/>
      <c r="F7" s="1"/>
    </row>
    <row r="8" spans="1:22" x14ac:dyDescent="0.25">
      <c r="A8" s="6" t="s">
        <v>4</v>
      </c>
      <c r="B8" s="6" t="s">
        <v>9</v>
      </c>
      <c r="C8" s="6" t="s">
        <v>28</v>
      </c>
      <c r="D8" s="6" t="s">
        <v>29</v>
      </c>
      <c r="E8" s="21" t="s">
        <v>30</v>
      </c>
      <c r="F8" s="6" t="s">
        <v>3</v>
      </c>
      <c r="G8" s="6" t="s">
        <v>2</v>
      </c>
      <c r="H8" s="6" t="s">
        <v>1</v>
      </c>
      <c r="L8" s="9" t="s">
        <v>28</v>
      </c>
    </row>
    <row r="9" spans="1:22" x14ac:dyDescent="0.25">
      <c r="A9">
        <v>1</v>
      </c>
      <c r="B9" s="5">
        <v>0</v>
      </c>
      <c r="C9" s="3">
        <v>5.5198999999999998E-2</v>
      </c>
      <c r="D9" s="13">
        <v>0.40018187072850719</v>
      </c>
      <c r="E9" s="13">
        <f t="shared" ref="E9:E40" si="0">C9*D9</f>
        <v>2.2089639082342866E-2</v>
      </c>
      <c r="F9" s="2">
        <f t="shared" ref="F9:F40" si="1">EXP($C$3+$C$4*C9+$C$5*D9+$C$6*E9)/(1+EXP($C$3+$C$4*C9+$C$5*D9+$C$6*E9))</f>
        <v>0.47961945415298918</v>
      </c>
      <c r="G9" s="2">
        <f t="shared" ref="G9:G40" si="2">IF(B9=1,F9,1-F9)</f>
        <v>0.52038054584701077</v>
      </c>
      <c r="H9" s="1">
        <f>LN(G9)</f>
        <v>-0.65319491611901037</v>
      </c>
      <c r="K9" s="1">
        <f>EXP(C3+C4*L4+C5*L5+C6*L6)/(1+EXP(C3+C4*L4+C5*L5+C6*L6))</f>
        <v>0.13668048707972844</v>
      </c>
      <c r="L9">
        <v>0</v>
      </c>
      <c r="M9">
        <v>0.1</v>
      </c>
      <c r="N9">
        <v>0.2</v>
      </c>
      <c r="O9">
        <v>0.3</v>
      </c>
      <c r="P9">
        <v>0.4</v>
      </c>
      <c r="Q9">
        <v>0.5</v>
      </c>
      <c r="R9">
        <v>0.6</v>
      </c>
      <c r="S9">
        <v>0.7</v>
      </c>
      <c r="T9">
        <v>0.8</v>
      </c>
      <c r="U9">
        <v>0.9</v>
      </c>
      <c r="V9">
        <v>1</v>
      </c>
    </row>
    <row r="10" spans="1:22" x14ac:dyDescent="0.25">
      <c r="A10">
        <v>2</v>
      </c>
      <c r="B10" s="5">
        <v>1</v>
      </c>
      <c r="C10" s="3">
        <v>0</v>
      </c>
      <c r="D10" s="13">
        <v>0.7</v>
      </c>
      <c r="E10" s="13">
        <f t="shared" si="0"/>
        <v>0</v>
      </c>
      <c r="F10" s="2">
        <f t="shared" si="1"/>
        <v>0.84682767194556052</v>
      </c>
      <c r="G10" s="2">
        <f t="shared" si="2"/>
        <v>0.84682767194556052</v>
      </c>
      <c r="H10" s="1">
        <f t="shared" ref="H10:H73" si="3">LN(G10)</f>
        <v>-0.16625806200126289</v>
      </c>
      <c r="J10" s="9" t="s">
        <v>29</v>
      </c>
      <c r="K10" s="20">
        <v>0</v>
      </c>
      <c r="L10">
        <f t="dataTable" ref="L10:V20" dt2D="1" dtr="1" r1="L4" r2="L5"/>
        <v>0.1538057372988709</v>
      </c>
      <c r="M10">
        <v>9.7687554228224574E-2</v>
      </c>
      <c r="N10">
        <v>6.0579036983695211E-2</v>
      </c>
      <c r="O10">
        <v>3.6989049606062481E-2</v>
      </c>
      <c r="P10">
        <v>2.2366491041076537E-2</v>
      </c>
      <c r="Q10">
        <v>1.3443842540842615E-2</v>
      </c>
      <c r="R10">
        <v>8.0513852969650336E-3</v>
      </c>
      <c r="S10">
        <v>4.8113469992507405E-3</v>
      </c>
      <c r="T10">
        <v>2.8713905751607707E-3</v>
      </c>
      <c r="U10">
        <v>1.7122873504356805E-3</v>
      </c>
      <c r="V10">
        <v>1.0206040393764282E-3</v>
      </c>
    </row>
    <row r="11" spans="1:22" x14ac:dyDescent="0.25">
      <c r="A11">
        <v>3</v>
      </c>
      <c r="B11" s="5">
        <v>1</v>
      </c>
      <c r="C11" s="3">
        <v>0</v>
      </c>
      <c r="D11" s="13">
        <v>0.8</v>
      </c>
      <c r="E11" s="13">
        <f t="shared" si="0"/>
        <v>0</v>
      </c>
      <c r="F11" s="2">
        <f t="shared" si="1"/>
        <v>0.90005084332777519</v>
      </c>
      <c r="G11" s="2">
        <f t="shared" si="2"/>
        <v>0.90005084332777519</v>
      </c>
      <c r="H11" s="1">
        <f t="shared" si="3"/>
        <v>-0.10530402466705549</v>
      </c>
      <c r="K11">
        <v>0.1</v>
      </c>
      <c r="L11">
        <v>0.22842912101114524</v>
      </c>
      <c r="M11">
        <v>0.14745352323911001</v>
      </c>
      <c r="N11">
        <v>9.1768781485264683E-2</v>
      </c>
      <c r="O11">
        <v>5.5738135751647308E-2</v>
      </c>
      <c r="P11">
        <v>3.333477540211547E-2</v>
      </c>
      <c r="Q11">
        <v>1.9747888829688923E-2</v>
      </c>
      <c r="R11">
        <v>1.1632228170494691E-2</v>
      </c>
      <c r="S11">
        <v>6.8285737210894218E-3</v>
      </c>
      <c r="T11">
        <v>4.0006108409950851E-3</v>
      </c>
      <c r="U11">
        <v>2.3410505285526365E-3</v>
      </c>
      <c r="V11">
        <v>1.3689739652489015E-3</v>
      </c>
    </row>
    <row r="12" spans="1:22" x14ac:dyDescent="0.25">
      <c r="A12">
        <v>4</v>
      </c>
      <c r="B12" s="5">
        <v>1</v>
      </c>
      <c r="C12" s="3">
        <v>0</v>
      </c>
      <c r="D12" s="13">
        <v>0.8</v>
      </c>
      <c r="E12" s="13">
        <f t="shared" si="0"/>
        <v>0</v>
      </c>
      <c r="F12" s="2">
        <f t="shared" si="1"/>
        <v>0.90005084332777519</v>
      </c>
      <c r="G12" s="2">
        <f t="shared" si="2"/>
        <v>0.90005084332777519</v>
      </c>
      <c r="H12" s="1">
        <f t="shared" si="3"/>
        <v>-0.10530402466705549</v>
      </c>
      <c r="K12" s="20">
        <v>0.2</v>
      </c>
      <c r="L12">
        <v>0.32533814089394375</v>
      </c>
      <c r="M12">
        <v>0.21648945112035803</v>
      </c>
      <c r="N12">
        <v>0.13668048707972844</v>
      </c>
      <c r="O12">
        <v>8.3170025339058096E-2</v>
      </c>
      <c r="P12">
        <v>4.9409944525011858E-2</v>
      </c>
      <c r="Q12">
        <v>2.8921350888367212E-2</v>
      </c>
      <c r="R12">
        <v>1.677870789418125E-2</v>
      </c>
      <c r="S12">
        <v>9.6833226038160729E-3</v>
      </c>
      <c r="T12">
        <v>5.5714337270018023E-3</v>
      </c>
      <c r="U12">
        <v>3.199959588494331E-3</v>
      </c>
      <c r="V12">
        <v>1.8360368891369751E-3</v>
      </c>
    </row>
    <row r="13" spans="1:22" x14ac:dyDescent="0.25">
      <c r="A13">
        <v>5</v>
      </c>
      <c r="B13" s="5">
        <v>1</v>
      </c>
      <c r="C13" s="3">
        <v>0</v>
      </c>
      <c r="D13" s="13">
        <v>0.6</v>
      </c>
      <c r="E13" s="13">
        <f t="shared" si="0"/>
        <v>0</v>
      </c>
      <c r="F13" s="2">
        <f t="shared" si="1"/>
        <v>0.77242895712344639</v>
      </c>
      <c r="G13" s="2">
        <f t="shared" si="2"/>
        <v>0.77242895712344639</v>
      </c>
      <c r="H13" s="1">
        <f t="shared" si="3"/>
        <v>-0.25821523932800872</v>
      </c>
      <c r="K13">
        <v>0.3</v>
      </c>
      <c r="L13">
        <v>0.43991907017096094</v>
      </c>
      <c r="M13">
        <v>0.30623708080849887</v>
      </c>
      <c r="N13">
        <v>0.19876183949343443</v>
      </c>
      <c r="O13">
        <v>0.12235332686740458</v>
      </c>
      <c r="P13">
        <v>7.2654470794882547E-2</v>
      </c>
      <c r="Q13">
        <v>4.217281676730774E-2</v>
      </c>
      <c r="R13">
        <v>2.4146531203951434E-2</v>
      </c>
      <c r="S13">
        <v>1.3715045040676615E-2</v>
      </c>
      <c r="T13">
        <v>7.7542317179858065E-3</v>
      </c>
      <c r="U13">
        <v>4.3726130165731153E-3</v>
      </c>
      <c r="V13">
        <v>2.4620582385283044E-3</v>
      </c>
    </row>
    <row r="14" spans="1:22" x14ac:dyDescent="0.25">
      <c r="A14">
        <v>6</v>
      </c>
      <c r="B14" s="5">
        <v>1</v>
      </c>
      <c r="C14" s="3">
        <v>0</v>
      </c>
      <c r="D14" s="13">
        <v>0.8</v>
      </c>
      <c r="E14" s="13">
        <f t="shared" si="0"/>
        <v>0</v>
      </c>
      <c r="F14" s="2">
        <f t="shared" si="1"/>
        <v>0.90005084332777519</v>
      </c>
      <c r="G14" s="2">
        <f t="shared" si="2"/>
        <v>0.90005084332777519</v>
      </c>
      <c r="H14" s="1">
        <f t="shared" si="3"/>
        <v>-0.10530402466705549</v>
      </c>
      <c r="K14" s="20">
        <v>0.4</v>
      </c>
      <c r="L14">
        <v>0.56128172937399878</v>
      </c>
      <c r="M14">
        <v>0.41355249028862118</v>
      </c>
      <c r="N14">
        <v>0.27989894000266496</v>
      </c>
      <c r="O14">
        <v>0.17644411846692815</v>
      </c>
      <c r="P14">
        <v>0.10561920362321868</v>
      </c>
      <c r="Q14">
        <v>6.1113852795203982E-2</v>
      </c>
      <c r="R14">
        <v>3.4635723634569279E-2</v>
      </c>
      <c r="S14">
        <v>1.9392533372789948E-2</v>
      </c>
      <c r="T14">
        <v>1.0782941726528545E-2</v>
      </c>
      <c r="U14">
        <v>5.9724208782622051E-3</v>
      </c>
      <c r="V14">
        <v>3.3008240870985028E-3</v>
      </c>
    </row>
    <row r="15" spans="1:22" x14ac:dyDescent="0.25">
      <c r="A15">
        <v>7</v>
      </c>
      <c r="B15" s="5">
        <v>1</v>
      </c>
      <c r="C15" s="3">
        <v>0</v>
      </c>
      <c r="D15" s="13">
        <v>0.6</v>
      </c>
      <c r="E15" s="13">
        <f t="shared" si="0"/>
        <v>0</v>
      </c>
      <c r="F15" s="2">
        <f t="shared" si="1"/>
        <v>0.77242895712344639</v>
      </c>
      <c r="G15" s="2">
        <f t="shared" si="2"/>
        <v>0.77242895712344639</v>
      </c>
      <c r="H15" s="1">
        <f t="shared" si="3"/>
        <v>-0.25821523932800872</v>
      </c>
      <c r="K15">
        <v>0.5</v>
      </c>
      <c r="L15">
        <v>0.67573097707652363</v>
      </c>
      <c r="M15">
        <v>0.5297581074063854</v>
      </c>
      <c r="N15">
        <v>0.37851054829692665</v>
      </c>
      <c r="O15">
        <v>0.24769880284952059</v>
      </c>
      <c r="P15">
        <v>0.15110358961695239</v>
      </c>
      <c r="Q15">
        <v>8.7782217614586558E-2</v>
      </c>
      <c r="R15">
        <v>4.9450499400844172E-2</v>
      </c>
      <c r="S15">
        <v>2.7355092698791782E-2</v>
      </c>
      <c r="T15">
        <v>1.4976773930021841E-2</v>
      </c>
      <c r="U15">
        <v>8.1527574759886964E-3</v>
      </c>
      <c r="V15">
        <v>4.4240706183708055E-3</v>
      </c>
    </row>
    <row r="16" spans="1:22" x14ac:dyDescent="0.25">
      <c r="A16">
        <v>8</v>
      </c>
      <c r="B16" s="5">
        <v>1</v>
      </c>
      <c r="C16" s="3">
        <v>0</v>
      </c>
      <c r="D16" s="13">
        <v>0.8</v>
      </c>
      <c r="E16" s="13">
        <f t="shared" si="0"/>
        <v>0</v>
      </c>
      <c r="F16" s="2">
        <f t="shared" si="1"/>
        <v>0.90005084332777519</v>
      </c>
      <c r="G16" s="2">
        <f t="shared" si="2"/>
        <v>0.90005084332777519</v>
      </c>
      <c r="H16" s="1">
        <f t="shared" si="3"/>
        <v>-0.10530402466705549</v>
      </c>
      <c r="K16" s="20">
        <v>0.6</v>
      </c>
      <c r="L16">
        <v>0.77242895712344639</v>
      </c>
      <c r="M16">
        <v>0.64282467826131229</v>
      </c>
      <c r="N16">
        <v>0.48830537303955568</v>
      </c>
      <c r="O16">
        <v>0.33598921110497032</v>
      </c>
      <c r="P16">
        <v>0.21154265444169462</v>
      </c>
      <c r="Q16">
        <v>0.12454420322172932</v>
      </c>
      <c r="R16">
        <v>7.0141599400568161E-2</v>
      </c>
      <c r="S16">
        <v>3.8458848016949064E-2</v>
      </c>
      <c r="T16">
        <v>2.0767478701482048E-2</v>
      </c>
      <c r="U16">
        <v>1.1120159551263487E-2</v>
      </c>
      <c r="V16">
        <v>5.9272767074936188E-3</v>
      </c>
    </row>
    <row r="17" spans="1:22" x14ac:dyDescent="0.25">
      <c r="A17">
        <v>9</v>
      </c>
      <c r="B17" s="5">
        <v>1</v>
      </c>
      <c r="C17" s="3">
        <v>0</v>
      </c>
      <c r="D17" s="13">
        <v>0.6</v>
      </c>
      <c r="E17" s="13">
        <f t="shared" si="0"/>
        <v>0</v>
      </c>
      <c r="F17" s="2">
        <f t="shared" si="1"/>
        <v>0.77242895712344639</v>
      </c>
      <c r="G17" s="2">
        <f t="shared" si="2"/>
        <v>0.77242895712344639</v>
      </c>
      <c r="H17" s="1">
        <f t="shared" si="3"/>
        <v>-0.25821523932800872</v>
      </c>
      <c r="K17">
        <v>0.7</v>
      </c>
      <c r="L17">
        <v>0.84682767194556052</v>
      </c>
      <c r="M17">
        <v>0.74194784953547721</v>
      </c>
      <c r="N17">
        <v>0.59924035408483112</v>
      </c>
      <c r="O17">
        <v>0.43745053594277156</v>
      </c>
      <c r="P17">
        <v>0.28795605037075511</v>
      </c>
      <c r="Q17">
        <v>0.17376892107214284</v>
      </c>
      <c r="R17">
        <v>9.8592302643747784E-2</v>
      </c>
      <c r="S17">
        <v>5.382035033963474E-2</v>
      </c>
      <c r="T17">
        <v>2.8731827149070209E-2</v>
      </c>
      <c r="U17">
        <v>1.5151123940832303E-2</v>
      </c>
      <c r="V17">
        <v>7.9371686044287758E-3</v>
      </c>
    </row>
    <row r="18" spans="1:22" x14ac:dyDescent="0.25">
      <c r="A18">
        <v>10</v>
      </c>
      <c r="B18" s="5">
        <v>1</v>
      </c>
      <c r="C18" s="3">
        <v>0</v>
      </c>
      <c r="D18" s="13">
        <v>0.6</v>
      </c>
      <c r="E18" s="13">
        <f t="shared" si="0"/>
        <v>0</v>
      </c>
      <c r="F18" s="2">
        <f t="shared" si="1"/>
        <v>0.77242895712344639</v>
      </c>
      <c r="G18" s="2">
        <f t="shared" si="2"/>
        <v>0.77242895712344639</v>
      </c>
      <c r="H18" s="1">
        <f t="shared" si="3"/>
        <v>-0.25821523932800872</v>
      </c>
      <c r="K18" s="20">
        <v>0.8</v>
      </c>
      <c r="L18">
        <v>0.90005084332777519</v>
      </c>
      <c r="M18">
        <v>0.82121327737480132</v>
      </c>
      <c r="N18">
        <v>0.70085840892685081</v>
      </c>
      <c r="O18">
        <v>0.54442962776021364</v>
      </c>
      <c r="P18">
        <v>0.37871360802488102</v>
      </c>
      <c r="Q18">
        <v>0.23717827761652008</v>
      </c>
      <c r="R18">
        <v>0.1368843071564077</v>
      </c>
      <c r="S18">
        <v>7.4840080974746426E-2</v>
      </c>
      <c r="T18">
        <v>3.9626910284077409E-2</v>
      </c>
      <c r="U18">
        <v>2.0612821087385491E-2</v>
      </c>
      <c r="V18">
        <v>1.0621316695757738E-2</v>
      </c>
    </row>
    <row r="19" spans="1:22" x14ac:dyDescent="0.25">
      <c r="A19">
        <v>11</v>
      </c>
      <c r="B19" s="5">
        <v>1</v>
      </c>
      <c r="C19" s="3">
        <v>0.11845700000000001</v>
      </c>
      <c r="D19" s="13">
        <v>0.7</v>
      </c>
      <c r="E19" s="13">
        <f t="shared" si="0"/>
        <v>8.2919900000000005E-2</v>
      </c>
      <c r="F19" s="2">
        <f t="shared" si="1"/>
        <v>0.71817812007797432</v>
      </c>
      <c r="G19" s="2">
        <f t="shared" si="2"/>
        <v>0.71817812007797432</v>
      </c>
      <c r="H19" s="1">
        <f t="shared" si="3"/>
        <v>-0.33103766259716899</v>
      </c>
      <c r="K19">
        <v>0.9</v>
      </c>
      <c r="L19">
        <v>0.93617429480172643</v>
      </c>
      <c r="M19">
        <v>0.88006662600651486</v>
      </c>
      <c r="N19">
        <v>0.78591522159041072</v>
      </c>
      <c r="O19">
        <v>0.64745988327808246</v>
      </c>
      <c r="P19">
        <v>0.47883964607720964</v>
      </c>
      <c r="Q19">
        <v>0.31490717706235144</v>
      </c>
      <c r="R19">
        <v>0.18696376758155392</v>
      </c>
      <c r="S19">
        <v>0.10317397515742942</v>
      </c>
      <c r="T19">
        <v>5.4421909067460021E-2</v>
      </c>
      <c r="U19">
        <v>2.7987407593036352E-2</v>
      </c>
      <c r="V19">
        <v>1.4200182468426411E-2</v>
      </c>
    </row>
    <row r="20" spans="1:22" x14ac:dyDescent="0.25">
      <c r="A20">
        <v>12</v>
      </c>
      <c r="B20" s="5">
        <v>0</v>
      </c>
      <c r="C20" s="3">
        <v>6.5181000000000003E-2</v>
      </c>
      <c r="D20" s="13">
        <v>0.68605611449656556</v>
      </c>
      <c r="E20" s="13">
        <f t="shared" si="0"/>
        <v>4.4717823599000645E-2</v>
      </c>
      <c r="F20" s="2">
        <f t="shared" si="1"/>
        <v>0.77162422265240183</v>
      </c>
      <c r="G20" s="2">
        <f t="shared" si="2"/>
        <v>0.22837577734759817</v>
      </c>
      <c r="H20" s="1">
        <f t="shared" si="3"/>
        <v>-1.4767628604688587</v>
      </c>
      <c r="K20" s="20">
        <v>1</v>
      </c>
      <c r="L20">
        <v>0.95982483124206086</v>
      </c>
      <c r="M20">
        <v>0.92140077372503559</v>
      </c>
      <c r="N20">
        <v>0.85189790025080325</v>
      </c>
      <c r="O20">
        <v>0.73838595084747238</v>
      </c>
      <c r="P20">
        <v>0.58069519451697349</v>
      </c>
      <c r="Q20">
        <v>0.40459854365335607</v>
      </c>
      <c r="R20">
        <v>0.25005686703263774</v>
      </c>
      <c r="S20">
        <v>0.14060459403898729</v>
      </c>
      <c r="T20">
        <v>7.4313298411327763E-2</v>
      </c>
      <c r="U20">
        <v>3.7898282892673843E-2</v>
      </c>
      <c r="V20">
        <v>1.8961839861347276E-2</v>
      </c>
    </row>
    <row r="21" spans="1:22" x14ac:dyDescent="0.25">
      <c r="A21">
        <v>13</v>
      </c>
      <c r="B21" s="5">
        <v>0</v>
      </c>
      <c r="C21" s="3">
        <v>0.13391600000000001</v>
      </c>
      <c r="D21" s="13">
        <v>0.66436074234570197</v>
      </c>
      <c r="E21" s="13">
        <f t="shared" si="0"/>
        <v>8.8968533171967026E-2</v>
      </c>
      <c r="F21" s="2">
        <f t="shared" si="1"/>
        <v>0.66144762463337159</v>
      </c>
      <c r="G21" s="2">
        <f t="shared" si="2"/>
        <v>0.33855237536662841</v>
      </c>
      <c r="H21" s="1">
        <f t="shared" si="3"/>
        <v>-1.0830764707802263</v>
      </c>
    </row>
    <row r="22" spans="1:22" x14ac:dyDescent="0.25">
      <c r="A22">
        <v>14</v>
      </c>
      <c r="B22" s="5">
        <v>1</v>
      </c>
      <c r="C22" s="3">
        <v>0.105325</v>
      </c>
      <c r="D22" s="13">
        <v>0.8</v>
      </c>
      <c r="E22" s="13">
        <f t="shared" si="0"/>
        <v>8.4260000000000002E-2</v>
      </c>
      <c r="F22" s="2">
        <f t="shared" si="1"/>
        <v>0.81588927814073686</v>
      </c>
      <c r="G22" s="2">
        <f t="shared" si="2"/>
        <v>0.81588927814073686</v>
      </c>
      <c r="H22" s="1">
        <f t="shared" si="3"/>
        <v>-0.20347662177757311</v>
      </c>
    </row>
    <row r="23" spans="1:22" x14ac:dyDescent="0.25">
      <c r="A23">
        <v>15</v>
      </c>
      <c r="B23" s="5">
        <v>0</v>
      </c>
      <c r="C23" s="3">
        <v>0.158525</v>
      </c>
      <c r="D23" s="13">
        <v>0.67429854959607494</v>
      </c>
      <c r="E23" s="13">
        <f t="shared" si="0"/>
        <v>0.10689317757471778</v>
      </c>
      <c r="F23" s="2">
        <f t="shared" si="1"/>
        <v>0.63552254078080983</v>
      </c>
      <c r="G23" s="2">
        <f t="shared" si="2"/>
        <v>0.36447745921919017</v>
      </c>
      <c r="H23" s="1">
        <f t="shared" si="3"/>
        <v>-1.0092905697221832</v>
      </c>
    </row>
    <row r="24" spans="1:22" x14ac:dyDescent="0.25">
      <c r="A24">
        <v>16</v>
      </c>
      <c r="B24" s="5">
        <v>1</v>
      </c>
      <c r="C24" s="3">
        <v>0.15090400000000001</v>
      </c>
      <c r="D24" s="13">
        <v>0.6</v>
      </c>
      <c r="E24" s="13">
        <f t="shared" si="0"/>
        <v>9.0542400000000009E-2</v>
      </c>
      <c r="F24" s="2">
        <f t="shared" si="1"/>
        <v>0.56578979072636448</v>
      </c>
      <c r="G24" s="2">
        <f t="shared" si="2"/>
        <v>0.56578979072636448</v>
      </c>
      <c r="H24" s="1">
        <f t="shared" si="3"/>
        <v>-0.56953266423935123</v>
      </c>
    </row>
    <row r="25" spans="1:22" x14ac:dyDescent="0.25">
      <c r="A25">
        <v>17</v>
      </c>
      <c r="B25" s="5">
        <v>1</v>
      </c>
      <c r="C25" s="3">
        <v>2.1561E-2</v>
      </c>
      <c r="D25" s="13">
        <v>0.7</v>
      </c>
      <c r="E25" s="13">
        <f t="shared" si="0"/>
        <v>1.5092699999999999E-2</v>
      </c>
      <c r="F25" s="2">
        <f t="shared" si="1"/>
        <v>0.82763590527832409</v>
      </c>
      <c r="G25" s="2">
        <f t="shared" si="2"/>
        <v>0.82763590527832409</v>
      </c>
      <c r="H25" s="1">
        <f t="shared" si="3"/>
        <v>-0.18918194923028198</v>
      </c>
    </row>
    <row r="26" spans="1:22" x14ac:dyDescent="0.25">
      <c r="A26">
        <v>18</v>
      </c>
      <c r="B26" s="5">
        <v>1</v>
      </c>
      <c r="C26" s="3">
        <v>0.27515299999999998</v>
      </c>
      <c r="D26" s="13">
        <v>0.6</v>
      </c>
      <c r="E26" s="13">
        <f t="shared" si="0"/>
        <v>0.16509179999999998</v>
      </c>
      <c r="F26" s="2">
        <f t="shared" si="1"/>
        <v>0.37201503554018234</v>
      </c>
      <c r="G26" s="2">
        <f t="shared" si="2"/>
        <v>0.37201503554018234</v>
      </c>
      <c r="H26" s="1">
        <f t="shared" si="3"/>
        <v>-0.98882100740701095</v>
      </c>
    </row>
    <row r="27" spans="1:22" x14ac:dyDescent="0.25">
      <c r="A27">
        <v>19</v>
      </c>
      <c r="B27" s="5">
        <v>0</v>
      </c>
      <c r="C27" s="3">
        <v>0.153006</v>
      </c>
      <c r="D27" s="13">
        <v>0.94179715930502039</v>
      </c>
      <c r="E27" s="13">
        <f t="shared" si="0"/>
        <v>0.14410061615662395</v>
      </c>
      <c r="F27" s="2">
        <f t="shared" si="1"/>
        <v>0.8602614767170802</v>
      </c>
      <c r="G27" s="2">
        <f t="shared" si="2"/>
        <v>0.1397385232829198</v>
      </c>
      <c r="H27" s="1">
        <f t="shared" si="3"/>
        <v>-1.9679822935183657</v>
      </c>
    </row>
    <row r="28" spans="1:22" x14ac:dyDescent="0.25">
      <c r="A28">
        <v>20</v>
      </c>
      <c r="B28" s="5">
        <v>1</v>
      </c>
      <c r="C28" s="3">
        <v>2.4451000000000001E-2</v>
      </c>
      <c r="D28" s="13">
        <v>0.7</v>
      </c>
      <c r="E28" s="13">
        <f t="shared" si="0"/>
        <v>1.7115699999999998E-2</v>
      </c>
      <c r="F28" s="2">
        <f t="shared" si="1"/>
        <v>0.82492369275874544</v>
      </c>
      <c r="G28" s="2">
        <f t="shared" si="2"/>
        <v>0.82492369275874544</v>
      </c>
      <c r="H28" s="1">
        <f t="shared" si="3"/>
        <v>-0.19246439055101836</v>
      </c>
    </row>
    <row r="29" spans="1:22" x14ac:dyDescent="0.25">
      <c r="A29">
        <v>21</v>
      </c>
      <c r="B29" s="5">
        <v>1</v>
      </c>
      <c r="C29" s="3">
        <v>5.9302000000000001E-2</v>
      </c>
      <c r="D29" s="13">
        <v>0.6</v>
      </c>
      <c r="E29" s="13">
        <f t="shared" si="0"/>
        <v>3.55812E-2</v>
      </c>
      <c r="F29" s="2">
        <f t="shared" si="1"/>
        <v>0.69969513150727503</v>
      </c>
      <c r="G29" s="2">
        <f t="shared" si="2"/>
        <v>0.69969513150727503</v>
      </c>
      <c r="H29" s="1">
        <f t="shared" si="3"/>
        <v>-0.35711056522608775</v>
      </c>
    </row>
    <row r="30" spans="1:22" x14ac:dyDescent="0.25">
      <c r="A30">
        <v>22</v>
      </c>
      <c r="B30" s="5">
        <v>0</v>
      </c>
      <c r="C30" s="3">
        <v>0.11819399999999999</v>
      </c>
      <c r="D30" s="13">
        <v>0.16748297113090005</v>
      </c>
      <c r="E30" s="13">
        <f t="shared" si="0"/>
        <v>1.9795482289845599E-2</v>
      </c>
      <c r="F30" s="2">
        <f t="shared" si="1"/>
        <v>0.17671694849983088</v>
      </c>
      <c r="G30" s="2">
        <f t="shared" si="2"/>
        <v>0.82328305150016912</v>
      </c>
      <c r="H30" s="1">
        <f t="shared" si="3"/>
        <v>-0.1944552109455627</v>
      </c>
    </row>
    <row r="31" spans="1:22" x14ac:dyDescent="0.25">
      <c r="A31">
        <v>23</v>
      </c>
      <c r="B31" s="5">
        <v>0</v>
      </c>
      <c r="C31" s="3">
        <v>7.6968999999999996E-2</v>
      </c>
      <c r="D31" s="13">
        <v>0.80541111737529913</v>
      </c>
      <c r="E31" s="13">
        <f t="shared" si="0"/>
        <v>6.1991688293259399E-2</v>
      </c>
      <c r="F31" s="2">
        <f t="shared" si="1"/>
        <v>0.84621594080393869</v>
      </c>
      <c r="G31" s="2">
        <f t="shared" si="2"/>
        <v>0.15378405919606131</v>
      </c>
      <c r="H31" s="1">
        <f t="shared" si="3"/>
        <v>-1.8722058736017417</v>
      </c>
    </row>
    <row r="32" spans="1:22" x14ac:dyDescent="0.25">
      <c r="A32">
        <v>24</v>
      </c>
      <c r="B32" s="5">
        <v>1</v>
      </c>
      <c r="C32" s="3">
        <v>0.10466499999999999</v>
      </c>
      <c r="D32" s="13">
        <v>0.6</v>
      </c>
      <c r="E32" s="13">
        <f t="shared" si="0"/>
        <v>6.2798999999999994E-2</v>
      </c>
      <c r="F32" s="2">
        <f t="shared" si="1"/>
        <v>0.63600099629356788</v>
      </c>
      <c r="G32" s="2">
        <f t="shared" si="2"/>
        <v>0.63600099629356788</v>
      </c>
      <c r="H32" s="1">
        <f t="shared" si="3"/>
        <v>-0.45255514914392131</v>
      </c>
    </row>
    <row r="33" spans="1:8" x14ac:dyDescent="0.25">
      <c r="A33">
        <v>25</v>
      </c>
      <c r="B33" s="5">
        <v>1</v>
      </c>
      <c r="C33" s="3">
        <v>0.27022099999999999</v>
      </c>
      <c r="D33" s="13">
        <v>0.8</v>
      </c>
      <c r="E33" s="13">
        <f t="shared" si="0"/>
        <v>0.2161768</v>
      </c>
      <c r="F33" s="2">
        <f t="shared" si="1"/>
        <v>0.59355007176682462</v>
      </c>
      <c r="G33" s="2">
        <f t="shared" si="2"/>
        <v>0.59355007176682462</v>
      </c>
      <c r="H33" s="1">
        <f t="shared" si="3"/>
        <v>-0.52163370157143196</v>
      </c>
    </row>
    <row r="34" spans="1:8" x14ac:dyDescent="0.25">
      <c r="A34">
        <v>26</v>
      </c>
      <c r="B34" s="5">
        <v>1</v>
      </c>
      <c r="C34" s="3">
        <v>3.5936999999999997E-2</v>
      </c>
      <c r="D34" s="13">
        <v>0.8</v>
      </c>
      <c r="E34" s="13">
        <f t="shared" si="0"/>
        <v>2.87496E-2</v>
      </c>
      <c r="F34" s="2">
        <f t="shared" si="1"/>
        <v>0.87608438544661837</v>
      </c>
      <c r="G34" s="2">
        <f t="shared" si="2"/>
        <v>0.87608438544661837</v>
      </c>
      <c r="H34" s="1">
        <f t="shared" si="3"/>
        <v>-0.13229286226670831</v>
      </c>
    </row>
    <row r="35" spans="1:8" x14ac:dyDescent="0.25">
      <c r="A35">
        <v>27</v>
      </c>
      <c r="B35" s="5">
        <v>1</v>
      </c>
      <c r="C35" s="3">
        <v>0</v>
      </c>
      <c r="D35" s="13">
        <v>0.6</v>
      </c>
      <c r="E35" s="13">
        <f t="shared" si="0"/>
        <v>0</v>
      </c>
      <c r="F35" s="2">
        <f t="shared" si="1"/>
        <v>0.77242895712344639</v>
      </c>
      <c r="G35" s="2">
        <f t="shared" si="2"/>
        <v>0.77242895712344639</v>
      </c>
      <c r="H35" s="1">
        <f t="shared" si="3"/>
        <v>-0.25821523932800872</v>
      </c>
    </row>
    <row r="36" spans="1:8" x14ac:dyDescent="0.25">
      <c r="A36">
        <v>28</v>
      </c>
      <c r="B36" s="5">
        <v>1</v>
      </c>
      <c r="C36" s="3">
        <v>0</v>
      </c>
      <c r="D36" s="13">
        <v>0.6</v>
      </c>
      <c r="E36" s="13">
        <f t="shared" si="0"/>
        <v>0</v>
      </c>
      <c r="F36" s="2">
        <f t="shared" si="1"/>
        <v>0.77242895712344639</v>
      </c>
      <c r="G36" s="2">
        <f t="shared" si="2"/>
        <v>0.77242895712344639</v>
      </c>
      <c r="H36" s="1">
        <f t="shared" si="3"/>
        <v>-0.25821523932800872</v>
      </c>
    </row>
    <row r="37" spans="1:8" x14ac:dyDescent="0.25">
      <c r="A37">
        <v>29</v>
      </c>
      <c r="B37" s="5">
        <v>1</v>
      </c>
      <c r="C37" s="3">
        <v>0</v>
      </c>
      <c r="D37" s="13">
        <v>0.8</v>
      </c>
      <c r="E37" s="13">
        <f t="shared" si="0"/>
        <v>0</v>
      </c>
      <c r="F37" s="2">
        <f t="shared" si="1"/>
        <v>0.90005084332777519</v>
      </c>
      <c r="G37" s="2">
        <f t="shared" si="2"/>
        <v>0.90005084332777519</v>
      </c>
      <c r="H37" s="1">
        <f t="shared" si="3"/>
        <v>-0.10530402466705549</v>
      </c>
    </row>
    <row r="38" spans="1:8" x14ac:dyDescent="0.25">
      <c r="A38">
        <v>30</v>
      </c>
      <c r="B38" s="5">
        <v>1</v>
      </c>
      <c r="C38" s="3">
        <v>8.2740000000000001E-3</v>
      </c>
      <c r="D38" s="13">
        <v>0.6</v>
      </c>
      <c r="E38" s="13">
        <f t="shared" si="0"/>
        <v>4.9643999999999999E-3</v>
      </c>
      <c r="F38" s="2">
        <f t="shared" si="1"/>
        <v>0.76306993006770907</v>
      </c>
      <c r="G38" s="2">
        <f t="shared" si="2"/>
        <v>0.76306993006770907</v>
      </c>
      <c r="H38" s="1">
        <f t="shared" si="3"/>
        <v>-0.27040560043253159</v>
      </c>
    </row>
    <row r="39" spans="1:8" x14ac:dyDescent="0.25">
      <c r="A39">
        <v>31</v>
      </c>
      <c r="B39" s="5">
        <v>1</v>
      </c>
      <c r="C39" s="3">
        <v>0</v>
      </c>
      <c r="D39" s="13">
        <v>0.8</v>
      </c>
      <c r="E39" s="13">
        <f t="shared" si="0"/>
        <v>0</v>
      </c>
      <c r="F39" s="2">
        <f t="shared" si="1"/>
        <v>0.90005084332777519</v>
      </c>
      <c r="G39" s="2">
        <f t="shared" si="2"/>
        <v>0.90005084332777519</v>
      </c>
      <c r="H39" s="1">
        <f t="shared" si="3"/>
        <v>-0.10530402466705549</v>
      </c>
    </row>
    <row r="40" spans="1:8" x14ac:dyDescent="0.25">
      <c r="A40">
        <v>32</v>
      </c>
      <c r="B40" s="5">
        <v>1</v>
      </c>
      <c r="C40" s="3">
        <v>0</v>
      </c>
      <c r="D40" s="13">
        <v>0.8</v>
      </c>
      <c r="E40" s="13">
        <f t="shared" si="0"/>
        <v>0</v>
      </c>
      <c r="F40" s="2">
        <f t="shared" si="1"/>
        <v>0.90005084332777519</v>
      </c>
      <c r="G40" s="2">
        <f t="shared" si="2"/>
        <v>0.90005084332777519</v>
      </c>
      <c r="H40" s="1">
        <f t="shared" si="3"/>
        <v>-0.10530402466705549</v>
      </c>
    </row>
    <row r="41" spans="1:8" x14ac:dyDescent="0.25">
      <c r="A41">
        <v>33</v>
      </c>
      <c r="B41" s="5">
        <v>1</v>
      </c>
      <c r="C41" s="3">
        <v>0</v>
      </c>
      <c r="D41" s="13">
        <v>0.6</v>
      </c>
      <c r="E41" s="13">
        <f t="shared" ref="E41:E72" si="4">C41*D41</f>
        <v>0</v>
      </c>
      <c r="F41" s="2">
        <f t="shared" ref="F41:F72" si="5">EXP($C$3+$C$4*C41+$C$5*D41+$C$6*E41)/(1+EXP($C$3+$C$4*C41+$C$5*D41+$C$6*E41))</f>
        <v>0.77242895712344639</v>
      </c>
      <c r="G41" s="2">
        <f t="shared" ref="G41:G72" si="6">IF(B41=1,F41,1-F41)</f>
        <v>0.77242895712344639</v>
      </c>
      <c r="H41" s="1">
        <f t="shared" si="3"/>
        <v>-0.25821523932800872</v>
      </c>
    </row>
    <row r="42" spans="1:8" x14ac:dyDescent="0.25">
      <c r="A42">
        <v>34</v>
      </c>
      <c r="B42" s="5">
        <v>0</v>
      </c>
      <c r="C42" s="3">
        <v>8.2774E-2</v>
      </c>
      <c r="D42" s="13">
        <v>0.11180376720641105</v>
      </c>
      <c r="E42" s="13">
        <f t="shared" si="4"/>
        <v>9.2544450267434686E-3</v>
      </c>
      <c r="F42" s="2">
        <f t="shared" si="5"/>
        <v>0.16708465988159804</v>
      </c>
      <c r="G42" s="2">
        <f t="shared" si="6"/>
        <v>0.83291534011840196</v>
      </c>
      <c r="H42" s="1">
        <f t="shared" si="3"/>
        <v>-0.18282327449114996</v>
      </c>
    </row>
    <row r="43" spans="1:8" x14ac:dyDescent="0.25">
      <c r="A43">
        <v>35</v>
      </c>
      <c r="B43" s="5">
        <v>1</v>
      </c>
      <c r="C43" s="3">
        <v>0</v>
      </c>
      <c r="D43" s="13">
        <v>0.6</v>
      </c>
      <c r="E43" s="13">
        <f t="shared" si="4"/>
        <v>0</v>
      </c>
      <c r="F43" s="2">
        <f t="shared" si="5"/>
        <v>0.77242895712344639</v>
      </c>
      <c r="G43" s="2">
        <f t="shared" si="6"/>
        <v>0.77242895712344639</v>
      </c>
      <c r="H43" s="1">
        <f t="shared" si="3"/>
        <v>-0.25821523932800872</v>
      </c>
    </row>
    <row r="44" spans="1:8" x14ac:dyDescent="0.25">
      <c r="A44">
        <v>36</v>
      </c>
      <c r="B44" s="5">
        <v>1</v>
      </c>
      <c r="C44" s="3">
        <v>0</v>
      </c>
      <c r="D44" s="13">
        <v>0.6</v>
      </c>
      <c r="E44" s="13">
        <f t="shared" si="4"/>
        <v>0</v>
      </c>
      <c r="F44" s="2">
        <f t="shared" si="5"/>
        <v>0.77242895712344639</v>
      </c>
      <c r="G44" s="2">
        <f t="shared" si="6"/>
        <v>0.77242895712344639</v>
      </c>
      <c r="H44" s="1">
        <f t="shared" si="3"/>
        <v>-0.25821523932800872</v>
      </c>
    </row>
    <row r="45" spans="1:8" x14ac:dyDescent="0.25">
      <c r="A45">
        <v>37</v>
      </c>
      <c r="B45" s="5">
        <v>1</v>
      </c>
      <c r="C45" s="3">
        <v>0</v>
      </c>
      <c r="D45" s="13">
        <v>0.8</v>
      </c>
      <c r="E45" s="13">
        <f t="shared" si="4"/>
        <v>0</v>
      </c>
      <c r="F45" s="2">
        <f t="shared" si="5"/>
        <v>0.90005084332777519</v>
      </c>
      <c r="G45" s="2">
        <f t="shared" si="6"/>
        <v>0.90005084332777519</v>
      </c>
      <c r="H45" s="1">
        <f t="shared" si="3"/>
        <v>-0.10530402466705549</v>
      </c>
    </row>
    <row r="46" spans="1:8" x14ac:dyDescent="0.25">
      <c r="A46">
        <v>38</v>
      </c>
      <c r="B46" s="5">
        <v>1</v>
      </c>
      <c r="C46" s="3">
        <v>0</v>
      </c>
      <c r="D46" s="13">
        <v>0.8</v>
      </c>
      <c r="E46" s="13">
        <f t="shared" si="4"/>
        <v>0</v>
      </c>
      <c r="F46" s="2">
        <f t="shared" si="5"/>
        <v>0.90005084332777519</v>
      </c>
      <c r="G46" s="2">
        <f t="shared" si="6"/>
        <v>0.90005084332777519</v>
      </c>
      <c r="H46" s="1">
        <f t="shared" si="3"/>
        <v>-0.10530402466705549</v>
      </c>
    </row>
    <row r="47" spans="1:8" x14ac:dyDescent="0.25">
      <c r="A47">
        <v>39</v>
      </c>
      <c r="B47" s="5">
        <v>0</v>
      </c>
      <c r="C47" s="3">
        <v>0.35462900000000003</v>
      </c>
      <c r="D47" s="13">
        <v>0.58035138795429853</v>
      </c>
      <c r="E47" s="13">
        <f t="shared" si="4"/>
        <v>0.20580943235884494</v>
      </c>
      <c r="F47" s="2">
        <f t="shared" si="5"/>
        <v>0.24784225799154519</v>
      </c>
      <c r="G47" s="2">
        <f t="shared" si="6"/>
        <v>0.75215774200845487</v>
      </c>
      <c r="H47" s="1">
        <f t="shared" si="3"/>
        <v>-0.28480921372042856</v>
      </c>
    </row>
    <row r="48" spans="1:8" x14ac:dyDescent="0.25">
      <c r="A48">
        <v>40</v>
      </c>
      <c r="B48" s="5">
        <v>1</v>
      </c>
      <c r="C48" s="3">
        <v>0.213947</v>
      </c>
      <c r="D48" s="13">
        <v>0.6</v>
      </c>
      <c r="E48" s="13">
        <f t="shared" si="4"/>
        <v>0.12836819999999999</v>
      </c>
      <c r="F48" s="2">
        <f t="shared" si="5"/>
        <v>0.46623364461685696</v>
      </c>
      <c r="G48" s="2">
        <f t="shared" si="6"/>
        <v>0.46623364461685696</v>
      </c>
      <c r="H48" s="1">
        <f t="shared" si="3"/>
        <v>-0.76306838720912296</v>
      </c>
    </row>
    <row r="49" spans="1:8" x14ac:dyDescent="0.25">
      <c r="A49">
        <v>41</v>
      </c>
      <c r="B49" s="5">
        <v>1</v>
      </c>
      <c r="C49" s="3">
        <v>0.102296</v>
      </c>
      <c r="D49" s="13">
        <v>0.6</v>
      </c>
      <c r="E49" s="13">
        <f t="shared" si="4"/>
        <v>6.1377599999999997E-2</v>
      </c>
      <c r="F49" s="2">
        <f t="shared" si="5"/>
        <v>0.63947326533428817</v>
      </c>
      <c r="G49" s="2">
        <f t="shared" si="6"/>
        <v>0.63947326533428817</v>
      </c>
      <c r="H49" s="1">
        <f t="shared" si="3"/>
        <v>-0.44711046441289792</v>
      </c>
    </row>
    <row r="50" spans="1:8" x14ac:dyDescent="0.25">
      <c r="A50">
        <v>42</v>
      </c>
      <c r="B50" s="5">
        <v>1</v>
      </c>
      <c r="C50" s="3">
        <v>0.108638</v>
      </c>
      <c r="D50" s="13">
        <v>0.7</v>
      </c>
      <c r="E50" s="13">
        <f t="shared" si="4"/>
        <v>7.6046599999999992E-2</v>
      </c>
      <c r="F50" s="2">
        <f t="shared" si="5"/>
        <v>0.73098791107064398</v>
      </c>
      <c r="G50" s="2">
        <f t="shared" si="6"/>
        <v>0.73098791107064398</v>
      </c>
      <c r="H50" s="1">
        <f t="shared" si="3"/>
        <v>-0.31335835689216374</v>
      </c>
    </row>
    <row r="51" spans="1:8" x14ac:dyDescent="0.25">
      <c r="A51">
        <v>43</v>
      </c>
      <c r="B51" s="5">
        <v>1</v>
      </c>
      <c r="C51" s="3">
        <v>9.1679999999999998E-2</v>
      </c>
      <c r="D51" s="13">
        <v>0.7</v>
      </c>
      <c r="E51" s="13">
        <f t="shared" si="4"/>
        <v>6.4175999999999997E-2</v>
      </c>
      <c r="F51" s="2">
        <f t="shared" si="5"/>
        <v>0.75222506965168678</v>
      </c>
      <c r="G51" s="2">
        <f t="shared" si="6"/>
        <v>0.75222506965168678</v>
      </c>
      <c r="H51" s="1">
        <f t="shared" si="3"/>
        <v>-0.28471970506245264</v>
      </c>
    </row>
    <row r="52" spans="1:8" x14ac:dyDescent="0.25">
      <c r="A52">
        <v>44</v>
      </c>
      <c r="B52" s="5">
        <v>1</v>
      </c>
      <c r="C52" s="3">
        <v>7.1000000000000004E-3</v>
      </c>
      <c r="D52" s="13">
        <v>0.6</v>
      </c>
      <c r="E52" s="13">
        <f t="shared" si="4"/>
        <v>4.2599999999999999E-3</v>
      </c>
      <c r="F52" s="2">
        <f t="shared" si="5"/>
        <v>0.76441388832239487</v>
      </c>
      <c r="G52" s="2">
        <f t="shared" si="6"/>
        <v>0.76441388832239487</v>
      </c>
      <c r="H52" s="1">
        <f t="shared" si="3"/>
        <v>-0.2686458978611414</v>
      </c>
    </row>
    <row r="53" spans="1:8" x14ac:dyDescent="0.25">
      <c r="A53">
        <v>45</v>
      </c>
      <c r="B53" s="5">
        <v>1</v>
      </c>
      <c r="C53" s="3">
        <v>8.3933999999999995E-2</v>
      </c>
      <c r="D53" s="13">
        <v>0.6</v>
      </c>
      <c r="E53" s="13">
        <f t="shared" si="4"/>
        <v>5.0360399999999993E-2</v>
      </c>
      <c r="F53" s="2">
        <f t="shared" si="5"/>
        <v>0.66587196753998834</v>
      </c>
      <c r="G53" s="2">
        <f t="shared" si="6"/>
        <v>0.66587196753998834</v>
      </c>
      <c r="H53" s="1">
        <f t="shared" si="3"/>
        <v>-0.40665786785335267</v>
      </c>
    </row>
    <row r="54" spans="1:8" x14ac:dyDescent="0.25">
      <c r="A54">
        <v>46</v>
      </c>
      <c r="B54" s="5">
        <v>0</v>
      </c>
      <c r="C54" s="3">
        <v>1.2409999999999999E-2</v>
      </c>
      <c r="D54" s="13">
        <v>0.82840539097388355</v>
      </c>
      <c r="E54" s="13">
        <f t="shared" si="4"/>
        <v>1.0280510901985894E-2</v>
      </c>
      <c r="F54" s="2">
        <f t="shared" si="5"/>
        <v>0.90483493010094462</v>
      </c>
      <c r="G54" s="2">
        <f t="shared" si="6"/>
        <v>9.5165069899055377E-2</v>
      </c>
      <c r="H54" s="1">
        <f t="shared" si="3"/>
        <v>-2.3521423173388465</v>
      </c>
    </row>
    <row r="55" spans="1:8" x14ac:dyDescent="0.25">
      <c r="A55">
        <v>47</v>
      </c>
      <c r="B55" s="5">
        <v>1</v>
      </c>
      <c r="C55" s="3">
        <v>8.1187999999999996E-2</v>
      </c>
      <c r="D55" s="13">
        <v>0.7</v>
      </c>
      <c r="E55" s="13">
        <f t="shared" si="4"/>
        <v>5.6831599999999996E-2</v>
      </c>
      <c r="F55" s="2">
        <f t="shared" si="5"/>
        <v>0.76478831540840497</v>
      </c>
      <c r="G55" s="2">
        <f t="shared" si="6"/>
        <v>0.76478831540840497</v>
      </c>
      <c r="H55" s="1">
        <f t="shared" si="3"/>
        <v>-0.26815619533183666</v>
      </c>
    </row>
    <row r="56" spans="1:8" x14ac:dyDescent="0.25">
      <c r="A56">
        <v>48</v>
      </c>
      <c r="B56" s="5">
        <v>1</v>
      </c>
      <c r="C56" s="3">
        <v>8.2730000000000008E-3</v>
      </c>
      <c r="D56" s="13">
        <v>0.8</v>
      </c>
      <c r="E56" s="13">
        <f t="shared" si="4"/>
        <v>6.6184000000000008E-3</v>
      </c>
      <c r="F56" s="2">
        <f t="shared" si="5"/>
        <v>0.89492784248272106</v>
      </c>
      <c r="G56" s="2">
        <f t="shared" si="6"/>
        <v>0.89492784248272106</v>
      </c>
      <c r="H56" s="1">
        <f t="shared" si="3"/>
        <v>-0.11101218688181835</v>
      </c>
    </row>
    <row r="57" spans="1:8" x14ac:dyDescent="0.25">
      <c r="A57">
        <v>49</v>
      </c>
      <c r="B57" s="5">
        <v>1</v>
      </c>
      <c r="C57" s="3">
        <v>8.652E-3</v>
      </c>
      <c r="D57" s="13">
        <v>0.7</v>
      </c>
      <c r="E57" s="13">
        <f t="shared" si="4"/>
        <v>6.0564E-3</v>
      </c>
      <c r="F57" s="2">
        <f t="shared" si="5"/>
        <v>0.83934537690779665</v>
      </c>
      <c r="G57" s="2">
        <f t="shared" si="6"/>
        <v>0.83934537690779665</v>
      </c>
      <c r="H57" s="1">
        <f t="shared" si="3"/>
        <v>-0.17513300417217628</v>
      </c>
    </row>
    <row r="58" spans="1:8" x14ac:dyDescent="0.25">
      <c r="A58">
        <v>50</v>
      </c>
      <c r="B58" s="5">
        <v>1</v>
      </c>
      <c r="C58" s="3">
        <v>0.187664</v>
      </c>
      <c r="D58" s="13">
        <v>0.8</v>
      </c>
      <c r="E58" s="13">
        <f t="shared" si="4"/>
        <v>0.15013120000000002</v>
      </c>
      <c r="F58" s="2">
        <f t="shared" si="5"/>
        <v>0.71797415784962682</v>
      </c>
      <c r="G58" s="2">
        <f t="shared" si="6"/>
        <v>0.71797415784962682</v>
      </c>
      <c r="H58" s="1">
        <f t="shared" si="3"/>
        <v>-0.33132170243452258</v>
      </c>
    </row>
    <row r="59" spans="1:8" x14ac:dyDescent="0.25">
      <c r="A59">
        <v>51</v>
      </c>
      <c r="B59" s="5">
        <v>1</v>
      </c>
      <c r="C59" s="3">
        <v>0.112749</v>
      </c>
      <c r="D59" s="13">
        <v>0.6</v>
      </c>
      <c r="E59" s="13">
        <f t="shared" si="4"/>
        <v>6.7649399999999998E-2</v>
      </c>
      <c r="F59" s="2">
        <f t="shared" si="5"/>
        <v>0.62404698617909671</v>
      </c>
      <c r="G59" s="2">
        <f t="shared" si="6"/>
        <v>0.62404698617909671</v>
      </c>
      <c r="H59" s="1">
        <f t="shared" si="3"/>
        <v>-0.47152961508355185</v>
      </c>
    </row>
    <row r="60" spans="1:8" x14ac:dyDescent="0.25">
      <c r="A60">
        <v>52</v>
      </c>
      <c r="B60" s="5">
        <v>1</v>
      </c>
      <c r="C60" s="3">
        <v>3.4455E-2</v>
      </c>
      <c r="D60" s="13">
        <v>0.8</v>
      </c>
      <c r="E60" s="13">
        <f t="shared" si="4"/>
        <v>2.7564000000000002E-2</v>
      </c>
      <c r="F60" s="2">
        <f t="shared" si="5"/>
        <v>0.87716341778848694</v>
      </c>
      <c r="G60" s="2">
        <f t="shared" si="6"/>
        <v>0.87716341778848694</v>
      </c>
      <c r="H60" s="1">
        <f t="shared" si="3"/>
        <v>-0.13106196669551215</v>
      </c>
    </row>
    <row r="61" spans="1:8" x14ac:dyDescent="0.25">
      <c r="A61">
        <v>53</v>
      </c>
      <c r="B61" s="5">
        <v>1</v>
      </c>
      <c r="C61" s="3">
        <v>1.1226E-2</v>
      </c>
      <c r="D61" s="13">
        <v>0.7</v>
      </c>
      <c r="E61" s="13">
        <f t="shared" si="4"/>
        <v>7.8581999999999992E-3</v>
      </c>
      <c r="F61" s="2">
        <f t="shared" si="5"/>
        <v>0.83706306357360394</v>
      </c>
      <c r="G61" s="2">
        <f t="shared" si="6"/>
        <v>0.83706306357360394</v>
      </c>
      <c r="H61" s="1">
        <f t="shared" si="3"/>
        <v>-0.17785586655960559</v>
      </c>
    </row>
    <row r="62" spans="1:8" x14ac:dyDescent="0.25">
      <c r="A62">
        <v>54</v>
      </c>
      <c r="B62" s="5">
        <v>1</v>
      </c>
      <c r="C62" s="3">
        <v>0</v>
      </c>
      <c r="D62" s="13">
        <v>0.8</v>
      </c>
      <c r="E62" s="13">
        <f t="shared" si="4"/>
        <v>0</v>
      </c>
      <c r="F62" s="2">
        <f t="shared" si="5"/>
        <v>0.90005084332777519</v>
      </c>
      <c r="G62" s="2">
        <f t="shared" si="6"/>
        <v>0.90005084332777519</v>
      </c>
      <c r="H62" s="1">
        <f t="shared" si="3"/>
        <v>-0.10530402466705549</v>
      </c>
    </row>
    <row r="63" spans="1:8" x14ac:dyDescent="0.25">
      <c r="A63">
        <v>55</v>
      </c>
      <c r="B63" s="5">
        <v>1</v>
      </c>
      <c r="C63" s="3">
        <v>2.189E-2</v>
      </c>
      <c r="D63" s="13">
        <v>0.7</v>
      </c>
      <c r="E63" s="13">
        <f t="shared" si="4"/>
        <v>1.5322999999999998E-2</v>
      </c>
      <c r="F63" s="2">
        <f t="shared" si="5"/>
        <v>0.82732883073725461</v>
      </c>
      <c r="G63" s="2">
        <f t="shared" si="6"/>
        <v>0.82732883073725461</v>
      </c>
      <c r="H63" s="1">
        <f t="shared" si="3"/>
        <v>-0.18955304420035701</v>
      </c>
    </row>
    <row r="64" spans="1:8" x14ac:dyDescent="0.25">
      <c r="A64">
        <v>56</v>
      </c>
      <c r="B64" s="5">
        <v>0</v>
      </c>
      <c r="C64" s="3">
        <v>4.1370000000000001E-3</v>
      </c>
      <c r="D64" s="13">
        <v>0.57504570342665584</v>
      </c>
      <c r="E64" s="13">
        <f t="shared" si="4"/>
        <v>2.378964075076075E-3</v>
      </c>
      <c r="F64" s="2">
        <f t="shared" si="5"/>
        <v>0.74541193326338062</v>
      </c>
      <c r="G64" s="2">
        <f t="shared" si="6"/>
        <v>0.25458806673661938</v>
      </c>
      <c r="H64" s="1">
        <f t="shared" si="3"/>
        <v>-1.3681084645911528</v>
      </c>
    </row>
    <row r="65" spans="1:8" x14ac:dyDescent="0.25">
      <c r="A65">
        <v>57</v>
      </c>
      <c r="B65" s="5">
        <v>0</v>
      </c>
      <c r="C65" s="3">
        <v>4.1370000000000001E-3</v>
      </c>
      <c r="D65" s="13">
        <v>0.59692577199714314</v>
      </c>
      <c r="E65" s="13">
        <f t="shared" si="4"/>
        <v>2.469481918752181E-3</v>
      </c>
      <c r="F65" s="2">
        <f t="shared" si="5"/>
        <v>0.76510203132626631</v>
      </c>
      <c r="G65" s="2">
        <f t="shared" si="6"/>
        <v>0.23489796867373369</v>
      </c>
      <c r="H65" s="1">
        <f t="shared" si="3"/>
        <v>-1.4486040349760585</v>
      </c>
    </row>
    <row r="66" spans="1:8" x14ac:dyDescent="0.25">
      <c r="A66">
        <v>58</v>
      </c>
      <c r="B66" s="5">
        <v>1</v>
      </c>
      <c r="C66" s="3">
        <v>0</v>
      </c>
      <c r="D66" s="13">
        <v>0.8</v>
      </c>
      <c r="E66" s="13">
        <f t="shared" si="4"/>
        <v>0</v>
      </c>
      <c r="F66" s="2">
        <f t="shared" si="5"/>
        <v>0.90005084332777519</v>
      </c>
      <c r="G66" s="2">
        <f t="shared" si="6"/>
        <v>0.90005084332777519</v>
      </c>
      <c r="H66" s="1">
        <f t="shared" si="3"/>
        <v>-0.10530402466705549</v>
      </c>
    </row>
    <row r="67" spans="1:8" x14ac:dyDescent="0.25">
      <c r="A67">
        <v>59</v>
      </c>
      <c r="B67" s="5">
        <v>0</v>
      </c>
      <c r="C67" s="3">
        <v>0</v>
      </c>
      <c r="D67" s="13">
        <v>0.82902396644207377</v>
      </c>
      <c r="E67" s="13">
        <f t="shared" si="4"/>
        <v>0</v>
      </c>
      <c r="F67" s="2">
        <f t="shared" si="5"/>
        <v>0.91208676824842849</v>
      </c>
      <c r="G67" s="2">
        <f t="shared" si="6"/>
        <v>8.7913231751571508E-2</v>
      </c>
      <c r="H67" s="1">
        <f t="shared" si="3"/>
        <v>-2.4314049537475326</v>
      </c>
    </row>
    <row r="68" spans="1:8" x14ac:dyDescent="0.25">
      <c r="A68">
        <v>60</v>
      </c>
      <c r="B68" s="5">
        <v>1</v>
      </c>
      <c r="C68" s="3">
        <v>0</v>
      </c>
      <c r="D68" s="13">
        <v>0.8</v>
      </c>
      <c r="E68" s="13">
        <f t="shared" si="4"/>
        <v>0</v>
      </c>
      <c r="F68" s="2">
        <f t="shared" si="5"/>
        <v>0.90005084332777519</v>
      </c>
      <c r="G68" s="2">
        <f t="shared" si="6"/>
        <v>0.90005084332777519</v>
      </c>
      <c r="H68" s="1">
        <f t="shared" si="3"/>
        <v>-0.10530402466705549</v>
      </c>
    </row>
    <row r="69" spans="1:8" x14ac:dyDescent="0.25">
      <c r="A69">
        <v>61</v>
      </c>
      <c r="B69" s="5">
        <v>1</v>
      </c>
      <c r="C69" s="3">
        <v>0</v>
      </c>
      <c r="D69" s="13">
        <v>0.7</v>
      </c>
      <c r="E69" s="13">
        <f t="shared" si="4"/>
        <v>0</v>
      </c>
      <c r="F69" s="2">
        <f t="shared" si="5"/>
        <v>0.84682767194556052</v>
      </c>
      <c r="G69" s="2">
        <f t="shared" si="6"/>
        <v>0.84682767194556052</v>
      </c>
      <c r="H69" s="1">
        <f t="shared" si="3"/>
        <v>-0.16625806200126289</v>
      </c>
    </row>
    <row r="70" spans="1:8" x14ac:dyDescent="0.25">
      <c r="A70">
        <v>62</v>
      </c>
      <c r="B70" s="5">
        <v>1</v>
      </c>
      <c r="C70" s="3">
        <v>0</v>
      </c>
      <c r="D70" s="13">
        <v>0.7</v>
      </c>
      <c r="E70" s="13">
        <f t="shared" si="4"/>
        <v>0</v>
      </c>
      <c r="F70" s="2">
        <f t="shared" si="5"/>
        <v>0.84682767194556052</v>
      </c>
      <c r="G70" s="2">
        <f t="shared" si="6"/>
        <v>0.84682767194556052</v>
      </c>
      <c r="H70" s="1">
        <f t="shared" si="3"/>
        <v>-0.16625806200126289</v>
      </c>
    </row>
    <row r="71" spans="1:8" x14ac:dyDescent="0.25">
      <c r="A71">
        <v>63</v>
      </c>
      <c r="B71" s="4">
        <v>0</v>
      </c>
      <c r="C71" s="3">
        <v>0.55731919140023067</v>
      </c>
      <c r="D71" s="13">
        <v>0.22603423107238219</v>
      </c>
      <c r="E71" s="13">
        <f t="shared" si="4"/>
        <v>0.12597321489003294</v>
      </c>
      <c r="F71" s="2">
        <f t="shared" si="5"/>
        <v>2.3335869064677533E-2</v>
      </c>
      <c r="G71" s="2">
        <f t="shared" si="6"/>
        <v>0.97666413093532245</v>
      </c>
      <c r="H71" s="1">
        <f t="shared" si="3"/>
        <v>-2.3612461954460713E-2</v>
      </c>
    </row>
    <row r="72" spans="1:8" x14ac:dyDescent="0.25">
      <c r="A72">
        <v>64</v>
      </c>
      <c r="B72" s="4">
        <v>1</v>
      </c>
      <c r="C72" s="3">
        <v>0</v>
      </c>
      <c r="D72" s="13">
        <v>0.6</v>
      </c>
      <c r="E72" s="13">
        <f t="shared" si="4"/>
        <v>0</v>
      </c>
      <c r="F72" s="2">
        <f t="shared" si="5"/>
        <v>0.77242895712344639</v>
      </c>
      <c r="G72" s="2">
        <f t="shared" si="6"/>
        <v>0.77242895712344639</v>
      </c>
      <c r="H72" s="1">
        <f t="shared" si="3"/>
        <v>-0.25821523932800872</v>
      </c>
    </row>
    <row r="73" spans="1:8" x14ac:dyDescent="0.25">
      <c r="A73">
        <v>65</v>
      </c>
      <c r="B73" s="4">
        <v>0</v>
      </c>
      <c r="C73" s="3">
        <v>8.2859205903470564E-3</v>
      </c>
      <c r="D73" s="13">
        <v>0.63662596425780593</v>
      </c>
      <c r="E73" s="13">
        <f t="shared" ref="E73:E104" si="7">C73*D73</f>
        <v>5.2750321855933036E-3</v>
      </c>
      <c r="F73" s="2">
        <f t="shared" ref="F73:F104" si="8">EXP($C$3+$C$4*C73+$C$5*D73+$C$6*E73)/(1+EXP($C$3+$C$4*C73+$C$5*D73+$C$6*E73))</f>
        <v>0.79373742667383118</v>
      </c>
      <c r="G73" s="2">
        <f t="shared" ref="G73:G104" si="9">IF(B73=1,F73,1-F73)</f>
        <v>0.20626257332616882</v>
      </c>
      <c r="H73" s="1">
        <f t="shared" si="3"/>
        <v>-1.5786052940440038</v>
      </c>
    </row>
    <row r="74" spans="1:8" x14ac:dyDescent="0.25">
      <c r="A74">
        <v>66</v>
      </c>
      <c r="B74" s="4">
        <v>1</v>
      </c>
      <c r="C74" s="3">
        <v>0</v>
      </c>
      <c r="D74" s="13">
        <v>0.6</v>
      </c>
      <c r="E74" s="13">
        <f t="shared" si="7"/>
        <v>0</v>
      </c>
      <c r="F74" s="2">
        <f t="shared" si="8"/>
        <v>0.77242895712344639</v>
      </c>
      <c r="G74" s="2">
        <f t="shared" si="9"/>
        <v>0.77242895712344639</v>
      </c>
      <c r="H74" s="1">
        <f t="shared" ref="H74:H130" si="10">LN(G74)</f>
        <v>-0.25821523932800872</v>
      </c>
    </row>
    <row r="75" spans="1:8" x14ac:dyDescent="0.25">
      <c r="A75">
        <v>67</v>
      </c>
      <c r="B75" s="4">
        <v>1</v>
      </c>
      <c r="C75" s="3">
        <v>0.20899531002293764</v>
      </c>
      <c r="D75" s="13">
        <v>0.8</v>
      </c>
      <c r="E75" s="13">
        <f t="shared" si="7"/>
        <v>0.16719624801835012</v>
      </c>
      <c r="F75" s="2">
        <f t="shared" si="8"/>
        <v>0.68801003741007494</v>
      </c>
      <c r="G75" s="2">
        <f t="shared" si="9"/>
        <v>0.68801003741007494</v>
      </c>
      <c r="H75" s="1">
        <f t="shared" si="10"/>
        <v>-0.37395185189638575</v>
      </c>
    </row>
    <row r="76" spans="1:8" x14ac:dyDescent="0.25">
      <c r="A76">
        <v>68</v>
      </c>
      <c r="B76" s="4">
        <v>1</v>
      </c>
      <c r="C76" s="3">
        <v>0</v>
      </c>
      <c r="D76" s="13">
        <v>0.7</v>
      </c>
      <c r="E76" s="13">
        <f t="shared" si="7"/>
        <v>0</v>
      </c>
      <c r="F76" s="2">
        <f t="shared" si="8"/>
        <v>0.84682767194556052</v>
      </c>
      <c r="G76" s="2">
        <f t="shared" si="9"/>
        <v>0.84682767194556052</v>
      </c>
      <c r="H76" s="1">
        <f t="shared" si="10"/>
        <v>-0.16625806200126289</v>
      </c>
    </row>
    <row r="77" spans="1:8" x14ac:dyDescent="0.25">
      <c r="A77">
        <v>69</v>
      </c>
      <c r="B77" s="4">
        <v>0</v>
      </c>
      <c r="C77" s="3">
        <v>0</v>
      </c>
      <c r="D77" s="13">
        <v>0.27464252927104627</v>
      </c>
      <c r="E77" s="13">
        <f t="shared" si="7"/>
        <v>0</v>
      </c>
      <c r="F77" s="2">
        <f t="shared" si="8"/>
        <v>0.40970174993988312</v>
      </c>
      <c r="G77" s="2">
        <f t="shared" si="9"/>
        <v>0.59029825006011682</v>
      </c>
      <c r="H77" s="1">
        <f t="shared" si="10"/>
        <v>-0.5271273612323204</v>
      </c>
    </row>
    <row r="78" spans="1:8" x14ac:dyDescent="0.25">
      <c r="A78">
        <v>70</v>
      </c>
      <c r="B78" s="4">
        <v>1</v>
      </c>
      <c r="C78" s="3">
        <v>0</v>
      </c>
      <c r="D78" s="13">
        <v>0.6</v>
      </c>
      <c r="E78" s="13">
        <f t="shared" si="7"/>
        <v>0</v>
      </c>
      <c r="F78" s="2">
        <f t="shared" si="8"/>
        <v>0.77242895712344639</v>
      </c>
      <c r="G78" s="2">
        <f t="shared" si="9"/>
        <v>0.77242895712344639</v>
      </c>
      <c r="H78" s="1">
        <f t="shared" si="10"/>
        <v>-0.25821523932800872</v>
      </c>
    </row>
    <row r="79" spans="1:8" x14ac:dyDescent="0.25">
      <c r="A79">
        <v>71</v>
      </c>
      <c r="B79" s="4">
        <v>0</v>
      </c>
      <c r="C79" s="3">
        <v>0.45100766642928786</v>
      </c>
      <c r="D79" s="13">
        <v>0.51250005794147901</v>
      </c>
      <c r="E79" s="13">
        <f t="shared" si="7"/>
        <v>0.23114145517706128</v>
      </c>
      <c r="F79" s="2">
        <f t="shared" si="8"/>
        <v>0.12029505862584972</v>
      </c>
      <c r="G79" s="2">
        <f t="shared" si="9"/>
        <v>0.87970494137415023</v>
      </c>
      <c r="H79" s="1">
        <f t="shared" si="10"/>
        <v>-0.12816872162646131</v>
      </c>
    </row>
    <row r="80" spans="1:8" x14ac:dyDescent="0.25">
      <c r="A80">
        <v>72</v>
      </c>
      <c r="B80" s="4">
        <v>1</v>
      </c>
      <c r="C80" s="3">
        <v>0.14246367920516187</v>
      </c>
      <c r="D80" s="13">
        <v>0.6</v>
      </c>
      <c r="E80" s="13">
        <f t="shared" si="7"/>
        <v>8.5478207523097122E-2</v>
      </c>
      <c r="F80" s="2">
        <f t="shared" si="8"/>
        <v>0.57889574631350094</v>
      </c>
      <c r="G80" s="2">
        <f t="shared" si="9"/>
        <v>0.57889574631350094</v>
      </c>
      <c r="H80" s="1">
        <f t="shared" si="10"/>
        <v>-0.54663287580204412</v>
      </c>
    </row>
    <row r="81" spans="1:8" x14ac:dyDescent="0.25">
      <c r="A81">
        <v>73</v>
      </c>
      <c r="B81" s="4">
        <v>1</v>
      </c>
      <c r="C81" s="3">
        <v>3.0854700870619663E-6</v>
      </c>
      <c r="D81" s="13">
        <v>0.6</v>
      </c>
      <c r="E81" s="13">
        <f t="shared" si="7"/>
        <v>1.8512820522371797E-6</v>
      </c>
      <c r="F81" s="2">
        <f t="shared" si="8"/>
        <v>0.77242551612486932</v>
      </c>
      <c r="G81" s="2">
        <f t="shared" si="9"/>
        <v>0.77242551612486932</v>
      </c>
      <c r="H81" s="1">
        <f t="shared" si="10"/>
        <v>-0.25821969411470441</v>
      </c>
    </row>
    <row r="82" spans="1:8" x14ac:dyDescent="0.25">
      <c r="A82">
        <v>74</v>
      </c>
      <c r="B82" s="4">
        <v>0</v>
      </c>
      <c r="C82" s="3">
        <v>0.66319322265583991</v>
      </c>
      <c r="D82" s="13">
        <v>0.5823788991102925</v>
      </c>
      <c r="E82" s="13">
        <f t="shared" si="7"/>
        <v>0.38622973890771517</v>
      </c>
      <c r="F82" s="2">
        <f t="shared" si="8"/>
        <v>4.5271576941977122E-2</v>
      </c>
      <c r="G82" s="2">
        <f t="shared" si="9"/>
        <v>0.95472842305802286</v>
      </c>
      <c r="H82" s="1">
        <f t="shared" si="10"/>
        <v>-4.6328352704524713E-2</v>
      </c>
    </row>
    <row r="83" spans="1:8" x14ac:dyDescent="0.25">
      <c r="A83">
        <v>75</v>
      </c>
      <c r="B83" s="4">
        <v>0</v>
      </c>
      <c r="C83" s="3">
        <v>0.29382155385453712</v>
      </c>
      <c r="D83" s="13">
        <v>0.53495573336011504</v>
      </c>
      <c r="E83" s="13">
        <f t="shared" si="7"/>
        <v>0.15718152481926245</v>
      </c>
      <c r="F83" s="2">
        <f t="shared" si="8"/>
        <v>0.28448988338333064</v>
      </c>
      <c r="G83" s="2">
        <f t="shared" si="9"/>
        <v>0.7155101166166693</v>
      </c>
      <c r="H83" s="1">
        <f t="shared" si="10"/>
        <v>-0.33475954085893767</v>
      </c>
    </row>
    <row r="84" spans="1:8" x14ac:dyDescent="0.25">
      <c r="A84">
        <v>76</v>
      </c>
      <c r="B84" s="4">
        <v>0</v>
      </c>
      <c r="C84" s="3">
        <v>0.15303059249233777</v>
      </c>
      <c r="D84" s="13">
        <v>0.48990165936277275</v>
      </c>
      <c r="E84" s="13">
        <f t="shared" si="7"/>
        <v>7.4969941195264553E-2</v>
      </c>
      <c r="F84" s="2">
        <f t="shared" si="8"/>
        <v>0.43702118899156817</v>
      </c>
      <c r="G84" s="2">
        <f t="shared" si="9"/>
        <v>0.56297881100843183</v>
      </c>
      <c r="H84" s="1">
        <f t="shared" si="10"/>
        <v>-0.57451328741493546</v>
      </c>
    </row>
    <row r="85" spans="1:8" x14ac:dyDescent="0.25">
      <c r="A85">
        <v>77</v>
      </c>
      <c r="B85" s="4">
        <v>1</v>
      </c>
      <c r="C85" s="3">
        <v>0</v>
      </c>
      <c r="D85" s="13">
        <v>0.6</v>
      </c>
      <c r="E85" s="13">
        <f t="shared" si="7"/>
        <v>0</v>
      </c>
      <c r="F85" s="2">
        <f t="shared" si="8"/>
        <v>0.77242895712344639</v>
      </c>
      <c r="G85" s="2">
        <f t="shared" si="9"/>
        <v>0.77242895712344639</v>
      </c>
      <c r="H85" s="1">
        <f t="shared" si="10"/>
        <v>-0.25821523932800872</v>
      </c>
    </row>
    <row r="86" spans="1:8" x14ac:dyDescent="0.25">
      <c r="A86">
        <v>78</v>
      </c>
      <c r="B86" s="4">
        <v>1</v>
      </c>
      <c r="C86" s="3">
        <v>0</v>
      </c>
      <c r="D86" s="13">
        <v>0.6</v>
      </c>
      <c r="E86" s="13">
        <f t="shared" si="7"/>
        <v>0</v>
      </c>
      <c r="F86" s="2">
        <f t="shared" si="8"/>
        <v>0.77242895712344639</v>
      </c>
      <c r="G86" s="2">
        <f t="shared" si="9"/>
        <v>0.77242895712344639</v>
      </c>
      <c r="H86" s="1">
        <f t="shared" si="10"/>
        <v>-0.25821523932800872</v>
      </c>
    </row>
    <row r="87" spans="1:8" x14ac:dyDescent="0.25">
      <c r="A87">
        <v>79</v>
      </c>
      <c r="B87" s="4">
        <v>0</v>
      </c>
      <c r="C87" s="3">
        <v>8.2855891838239173E-3</v>
      </c>
      <c r="D87" s="13">
        <v>0.75627377719305211</v>
      </c>
      <c r="E87" s="13">
        <f t="shared" si="7"/>
        <v>6.2661738283204121E-3</v>
      </c>
      <c r="F87" s="2">
        <f t="shared" si="8"/>
        <v>0.87318213897007624</v>
      </c>
      <c r="G87" s="2">
        <f t="shared" si="9"/>
        <v>0.12681786102992376</v>
      </c>
      <c r="H87" s="1">
        <f t="shared" si="10"/>
        <v>-2.0650033870413869</v>
      </c>
    </row>
    <row r="88" spans="1:8" x14ac:dyDescent="0.25">
      <c r="A88">
        <v>80</v>
      </c>
      <c r="B88" s="4">
        <v>1</v>
      </c>
      <c r="C88" s="3">
        <v>4.1423331629116241E-3</v>
      </c>
      <c r="D88" s="13">
        <v>0.6</v>
      </c>
      <c r="E88" s="13">
        <f t="shared" si="7"/>
        <v>2.4853998977469745E-3</v>
      </c>
      <c r="F88" s="2">
        <f t="shared" si="8"/>
        <v>0.76777629827664629</v>
      </c>
      <c r="G88" s="2">
        <f t="shared" si="9"/>
        <v>0.76777629827664629</v>
      </c>
      <c r="H88" s="1">
        <f t="shared" si="10"/>
        <v>-0.26425686654984099</v>
      </c>
    </row>
    <row r="89" spans="1:8" x14ac:dyDescent="0.25">
      <c r="A89">
        <v>81</v>
      </c>
      <c r="B89" s="4">
        <v>0</v>
      </c>
      <c r="C89" s="3">
        <v>7.3107041745652052E-2</v>
      </c>
      <c r="D89" s="13">
        <v>1.9744912445603613E-2</v>
      </c>
      <c r="E89" s="13">
        <f t="shared" si="7"/>
        <v>1.443492138424988E-3</v>
      </c>
      <c r="F89" s="2">
        <f t="shared" si="8"/>
        <v>0.12022321917986283</v>
      </c>
      <c r="G89" s="2">
        <f t="shared" si="9"/>
        <v>0.87977678082013722</v>
      </c>
      <c r="H89" s="1">
        <f t="shared" si="10"/>
        <v>-0.12808706184549204</v>
      </c>
    </row>
    <row r="90" spans="1:8" x14ac:dyDescent="0.25">
      <c r="A90">
        <v>82</v>
      </c>
      <c r="B90" s="4">
        <v>1</v>
      </c>
      <c r="C90" s="3">
        <v>0</v>
      </c>
      <c r="D90" s="13">
        <v>0.8</v>
      </c>
      <c r="E90" s="13">
        <f t="shared" si="7"/>
        <v>0</v>
      </c>
      <c r="F90" s="2">
        <f t="shared" si="8"/>
        <v>0.90005084332777519</v>
      </c>
      <c r="G90" s="2">
        <f t="shared" si="9"/>
        <v>0.90005084332777519</v>
      </c>
      <c r="H90" s="1">
        <f t="shared" si="10"/>
        <v>-0.10530402466705549</v>
      </c>
    </row>
    <row r="91" spans="1:8" x14ac:dyDescent="0.25">
      <c r="A91">
        <v>83</v>
      </c>
      <c r="B91" s="4">
        <v>0</v>
      </c>
      <c r="C91" s="3">
        <v>1.4924611300721353E-2</v>
      </c>
      <c r="D91" s="13">
        <v>0.93281074098023564</v>
      </c>
      <c r="E91" s="13">
        <f t="shared" si="7"/>
        <v>1.3921837726267884E-2</v>
      </c>
      <c r="F91" s="2">
        <f t="shared" si="8"/>
        <v>0.93942581796396007</v>
      </c>
      <c r="G91" s="2">
        <f t="shared" si="9"/>
        <v>6.0574182036039925E-2</v>
      </c>
      <c r="H91" s="1">
        <f t="shared" si="10"/>
        <v>-2.8038865156965143</v>
      </c>
    </row>
    <row r="92" spans="1:8" x14ac:dyDescent="0.25">
      <c r="A92">
        <v>84</v>
      </c>
      <c r="B92" s="4">
        <v>1</v>
      </c>
      <c r="C92" s="3">
        <v>5.9937499820951347E-2</v>
      </c>
      <c r="D92" s="13">
        <v>0.8</v>
      </c>
      <c r="E92" s="13">
        <f t="shared" si="7"/>
        <v>4.7949999856761079E-2</v>
      </c>
      <c r="F92" s="2">
        <f t="shared" si="8"/>
        <v>0.8574524570132076</v>
      </c>
      <c r="G92" s="2">
        <f t="shared" si="9"/>
        <v>0.8574524570132076</v>
      </c>
      <c r="H92" s="1">
        <f t="shared" si="10"/>
        <v>-0.15378954519547769</v>
      </c>
    </row>
    <row r="93" spans="1:8" x14ac:dyDescent="0.25">
      <c r="A93">
        <v>85</v>
      </c>
      <c r="B93" s="4">
        <v>0</v>
      </c>
      <c r="C93" s="3">
        <v>0.60636149655273952</v>
      </c>
      <c r="D93" s="13">
        <v>0.14376459784770157</v>
      </c>
      <c r="E93" s="13">
        <f t="shared" si="7"/>
        <v>8.7173316702235076E-2</v>
      </c>
      <c r="F93" s="2">
        <f t="shared" si="8"/>
        <v>1.3198044943812224E-2</v>
      </c>
      <c r="G93" s="2">
        <f t="shared" si="9"/>
        <v>0.98680195505618773</v>
      </c>
      <c r="H93" s="1">
        <f t="shared" si="10"/>
        <v>-1.3285913120762896E-2</v>
      </c>
    </row>
    <row r="94" spans="1:8" x14ac:dyDescent="0.25">
      <c r="A94">
        <v>86</v>
      </c>
      <c r="B94" s="4">
        <v>0</v>
      </c>
      <c r="C94" s="3">
        <v>0</v>
      </c>
      <c r="D94" s="13">
        <v>0.32721089745236442</v>
      </c>
      <c r="E94" s="13">
        <f t="shared" si="7"/>
        <v>0</v>
      </c>
      <c r="F94" s="2">
        <f t="shared" si="8"/>
        <v>0.47284162875176444</v>
      </c>
      <c r="G94" s="2">
        <f t="shared" si="9"/>
        <v>0.5271583712482355</v>
      </c>
      <c r="H94" s="1">
        <f t="shared" si="10"/>
        <v>-0.64025426088373938</v>
      </c>
    </row>
    <row r="95" spans="1:8" x14ac:dyDescent="0.25">
      <c r="A95">
        <v>87</v>
      </c>
      <c r="B95" s="4">
        <v>1</v>
      </c>
      <c r="C95" s="3">
        <v>0</v>
      </c>
      <c r="D95" s="13">
        <v>0.7</v>
      </c>
      <c r="E95" s="13">
        <f t="shared" si="7"/>
        <v>0</v>
      </c>
      <c r="F95" s="2">
        <f t="shared" si="8"/>
        <v>0.84682767194556052</v>
      </c>
      <c r="G95" s="2">
        <f t="shared" si="9"/>
        <v>0.84682767194556052</v>
      </c>
      <c r="H95" s="1">
        <f t="shared" si="10"/>
        <v>-0.16625806200126289</v>
      </c>
    </row>
    <row r="96" spans="1:8" x14ac:dyDescent="0.25">
      <c r="A96">
        <v>88</v>
      </c>
      <c r="B96" s="4">
        <v>1</v>
      </c>
      <c r="C96" s="3">
        <v>4.2369759799270108E-2</v>
      </c>
      <c r="D96" s="13">
        <v>0.6</v>
      </c>
      <c r="E96" s="13">
        <f t="shared" si="7"/>
        <v>2.5421855879562066E-2</v>
      </c>
      <c r="F96" s="2">
        <f t="shared" si="8"/>
        <v>0.72177235160372455</v>
      </c>
      <c r="G96" s="2">
        <f t="shared" si="9"/>
        <v>0.72177235160372455</v>
      </c>
      <c r="H96" s="1">
        <f t="shared" si="10"/>
        <v>-0.32604549229550756</v>
      </c>
    </row>
    <row r="97" spans="1:8" x14ac:dyDescent="0.25">
      <c r="A97">
        <v>89</v>
      </c>
      <c r="B97" s="4">
        <v>1</v>
      </c>
      <c r="C97" s="3">
        <v>1.2429218263712658E-2</v>
      </c>
      <c r="D97" s="13">
        <v>0.8</v>
      </c>
      <c r="E97" s="13">
        <f t="shared" si="7"/>
        <v>9.9433746109701265E-3</v>
      </c>
      <c r="F97" s="2">
        <f t="shared" si="8"/>
        <v>0.89226763589193658</v>
      </c>
      <c r="G97" s="2">
        <f t="shared" si="9"/>
        <v>0.89226763589193658</v>
      </c>
      <c r="H97" s="1">
        <f t="shared" si="10"/>
        <v>-0.1139891511676011</v>
      </c>
    </row>
    <row r="98" spans="1:8" x14ac:dyDescent="0.25">
      <c r="A98">
        <v>90</v>
      </c>
      <c r="B98" s="4">
        <v>1</v>
      </c>
      <c r="C98" s="3">
        <v>0</v>
      </c>
      <c r="D98" s="13">
        <v>0.8</v>
      </c>
      <c r="E98" s="13">
        <f t="shared" si="7"/>
        <v>0</v>
      </c>
      <c r="F98" s="2">
        <f t="shared" si="8"/>
        <v>0.90005084332777519</v>
      </c>
      <c r="G98" s="2">
        <f t="shared" si="9"/>
        <v>0.90005084332777519</v>
      </c>
      <c r="H98" s="1">
        <f t="shared" si="10"/>
        <v>-0.10530402466705549</v>
      </c>
    </row>
    <row r="99" spans="1:8" x14ac:dyDescent="0.25">
      <c r="A99">
        <v>91</v>
      </c>
      <c r="B99" s="4">
        <v>1</v>
      </c>
      <c r="C99" s="3">
        <v>0.1631089041375148</v>
      </c>
      <c r="D99" s="13">
        <v>0.8</v>
      </c>
      <c r="E99" s="13">
        <f t="shared" si="7"/>
        <v>0.13048712331001186</v>
      </c>
      <c r="F99" s="2">
        <f t="shared" si="8"/>
        <v>0.75021136179714265</v>
      </c>
      <c r="G99" s="2">
        <f t="shared" si="9"/>
        <v>0.75021136179714265</v>
      </c>
      <c r="H99" s="1">
        <f t="shared" si="10"/>
        <v>-0.28740029642485104</v>
      </c>
    </row>
    <row r="100" spans="1:8" x14ac:dyDescent="0.25">
      <c r="A100">
        <v>92</v>
      </c>
      <c r="B100" s="4">
        <v>1</v>
      </c>
      <c r="C100" s="3">
        <v>4.1423658945638738E-3</v>
      </c>
      <c r="D100" s="13">
        <v>0.7</v>
      </c>
      <c r="E100" s="13">
        <f t="shared" si="7"/>
        <v>2.8996561261947114E-3</v>
      </c>
      <c r="F100" s="2">
        <f t="shared" si="8"/>
        <v>0.84328156749494809</v>
      </c>
      <c r="G100" s="2">
        <f t="shared" si="9"/>
        <v>0.84328156749494809</v>
      </c>
      <c r="H100" s="1">
        <f t="shared" si="10"/>
        <v>-0.17045437022971607</v>
      </c>
    </row>
    <row r="101" spans="1:8" x14ac:dyDescent="0.25">
      <c r="A101">
        <v>93</v>
      </c>
      <c r="B101" s="4">
        <v>0</v>
      </c>
      <c r="C101" s="3">
        <v>6.8821173180840051E-2</v>
      </c>
      <c r="D101" s="13">
        <v>2.3116076934384888E-2</v>
      </c>
      <c r="E101" s="13">
        <f t="shared" si="7"/>
        <v>1.5908755339629245E-3</v>
      </c>
      <c r="F101" s="2">
        <f t="shared" si="8"/>
        <v>0.12434077588664523</v>
      </c>
      <c r="G101" s="2">
        <f t="shared" si="9"/>
        <v>0.87565922411335473</v>
      </c>
      <c r="H101" s="1">
        <f t="shared" si="10"/>
        <v>-0.13277827730038297</v>
      </c>
    </row>
    <row r="102" spans="1:8" x14ac:dyDescent="0.25">
      <c r="A102">
        <v>94</v>
      </c>
      <c r="B102" s="4">
        <v>0</v>
      </c>
      <c r="C102" s="3">
        <v>0.23986980470641714</v>
      </c>
      <c r="D102" s="13">
        <v>0.94289641172167726</v>
      </c>
      <c r="E102" s="13">
        <f t="shared" si="7"/>
        <v>0.22617237813806021</v>
      </c>
      <c r="F102" s="2">
        <f t="shared" si="8"/>
        <v>0.77094805697993152</v>
      </c>
      <c r="G102" s="2">
        <f t="shared" si="9"/>
        <v>0.22905194302006848</v>
      </c>
      <c r="H102" s="1">
        <f t="shared" si="10"/>
        <v>-1.4738064757337463</v>
      </c>
    </row>
    <row r="103" spans="1:8" x14ac:dyDescent="0.25">
      <c r="A103">
        <v>95</v>
      </c>
      <c r="B103" s="4">
        <v>0</v>
      </c>
      <c r="C103" s="3">
        <v>0.40529974432289584</v>
      </c>
      <c r="D103" s="13">
        <v>0.33607425392160017</v>
      </c>
      <c r="E103" s="13">
        <f t="shared" si="7"/>
        <v>0.13621080918793252</v>
      </c>
      <c r="F103" s="2">
        <f t="shared" si="8"/>
        <v>8.0950402253885237E-2</v>
      </c>
      <c r="G103" s="2">
        <f t="shared" si="9"/>
        <v>0.91904959774611472</v>
      </c>
      <c r="H103" s="1">
        <f t="shared" si="10"/>
        <v>-8.4415188826900328E-2</v>
      </c>
    </row>
    <row r="104" spans="1:8" x14ac:dyDescent="0.25">
      <c r="A104">
        <v>96</v>
      </c>
      <c r="B104" s="4">
        <v>0</v>
      </c>
      <c r="C104" s="3">
        <v>0.22432391743770086</v>
      </c>
      <c r="D104" s="13">
        <v>0.76760211596583339</v>
      </c>
      <c r="E104" s="13">
        <f t="shared" si="7"/>
        <v>0.17219151368692409</v>
      </c>
      <c r="F104" s="2">
        <f t="shared" si="8"/>
        <v>0.6326663713278653</v>
      </c>
      <c r="G104" s="2">
        <f t="shared" si="9"/>
        <v>0.3673336286721347</v>
      </c>
      <c r="H104" s="1">
        <f t="shared" si="10"/>
        <v>-1.0014847739300838</v>
      </c>
    </row>
    <row r="105" spans="1:8" x14ac:dyDescent="0.25">
      <c r="A105">
        <v>97</v>
      </c>
      <c r="B105" s="4">
        <v>1</v>
      </c>
      <c r="C105" s="3">
        <v>0</v>
      </c>
      <c r="D105" s="13">
        <v>0.7</v>
      </c>
      <c r="E105" s="13">
        <f t="shared" ref="E105:E130" si="11">C105*D105</f>
        <v>0</v>
      </c>
      <c r="F105" s="2">
        <f t="shared" ref="F105:F130" si="12">EXP($C$3+$C$4*C105+$C$5*D105+$C$6*E105)/(1+EXP($C$3+$C$4*C105+$C$5*D105+$C$6*E105))</f>
        <v>0.84682767194556052</v>
      </c>
      <c r="G105" s="2">
        <f t="shared" ref="G105:G130" si="13">IF(B105=1,F105,1-F105)</f>
        <v>0.84682767194556052</v>
      </c>
      <c r="H105" s="1">
        <f t="shared" si="10"/>
        <v>-0.16625806200126289</v>
      </c>
    </row>
    <row r="106" spans="1:8" x14ac:dyDescent="0.25">
      <c r="A106">
        <v>98</v>
      </c>
      <c r="B106" s="4">
        <v>1</v>
      </c>
      <c r="C106" s="3">
        <v>0</v>
      </c>
      <c r="D106" s="13">
        <v>0.8</v>
      </c>
      <c r="E106" s="13">
        <f t="shared" si="11"/>
        <v>0</v>
      </c>
      <c r="F106" s="2">
        <f t="shared" si="12"/>
        <v>0.90005084332777519</v>
      </c>
      <c r="G106" s="2">
        <f t="shared" si="13"/>
        <v>0.90005084332777519</v>
      </c>
      <c r="H106" s="1">
        <f t="shared" si="10"/>
        <v>-0.10530402466705549</v>
      </c>
    </row>
    <row r="107" spans="1:8" x14ac:dyDescent="0.25">
      <c r="A107">
        <v>99</v>
      </c>
      <c r="B107" s="4">
        <v>0</v>
      </c>
      <c r="C107" s="3">
        <v>8.3921821161186627E-2</v>
      </c>
      <c r="D107" s="13">
        <v>0.95766416870148574</v>
      </c>
      <c r="E107" s="13">
        <f t="shared" si="11"/>
        <v>8.0368921098242549E-2</v>
      </c>
      <c r="F107" s="2">
        <f t="shared" si="12"/>
        <v>0.91500630250521497</v>
      </c>
      <c r="G107" s="2">
        <f t="shared" si="13"/>
        <v>8.4993697494785025E-2</v>
      </c>
      <c r="H107" s="1">
        <f t="shared" si="10"/>
        <v>-2.4651781723610302</v>
      </c>
    </row>
    <row r="108" spans="1:8" x14ac:dyDescent="0.25">
      <c r="A108">
        <v>100</v>
      </c>
      <c r="B108" s="4">
        <v>1</v>
      </c>
      <c r="C108" s="3">
        <v>1.1359056475736488E-2</v>
      </c>
      <c r="D108" s="13">
        <v>0.6</v>
      </c>
      <c r="E108" s="13">
        <f t="shared" si="11"/>
        <v>6.8154338854418926E-3</v>
      </c>
      <c r="F108" s="2">
        <f t="shared" si="12"/>
        <v>0.75951311784228881</v>
      </c>
      <c r="G108" s="2">
        <f t="shared" si="13"/>
        <v>0.75951311784228881</v>
      </c>
      <c r="H108" s="1">
        <f t="shared" si="10"/>
        <v>-0.27507768541371369</v>
      </c>
    </row>
    <row r="109" spans="1:8" x14ac:dyDescent="0.25">
      <c r="A109">
        <v>101</v>
      </c>
      <c r="B109" s="4">
        <v>0</v>
      </c>
      <c r="C109" s="3">
        <v>0.54913231186533651</v>
      </c>
      <c r="D109" s="13">
        <v>0.33916363046657583</v>
      </c>
      <c r="E109" s="13">
        <f t="shared" si="11"/>
        <v>0.18624570849875147</v>
      </c>
      <c r="F109" s="2">
        <f t="shared" si="12"/>
        <v>3.7088430792829599E-2</v>
      </c>
      <c r="G109" s="2">
        <f t="shared" si="13"/>
        <v>0.96291156920717036</v>
      </c>
      <c r="H109" s="1">
        <f t="shared" si="10"/>
        <v>-3.7793699845807271E-2</v>
      </c>
    </row>
    <row r="110" spans="1:8" x14ac:dyDescent="0.25">
      <c r="A110">
        <v>102</v>
      </c>
      <c r="B110" s="4">
        <v>1</v>
      </c>
      <c r="C110" s="3">
        <v>0.21845527750476335</v>
      </c>
      <c r="D110" s="13">
        <v>0.8</v>
      </c>
      <c r="E110" s="13">
        <f t="shared" si="11"/>
        <v>0.1747642220038107</v>
      </c>
      <c r="F110" s="2">
        <f t="shared" si="12"/>
        <v>0.67417908139121363</v>
      </c>
      <c r="G110" s="2">
        <f t="shared" si="13"/>
        <v>0.67417908139121363</v>
      </c>
      <c r="H110" s="1">
        <f t="shared" si="10"/>
        <v>-0.39425950396817061</v>
      </c>
    </row>
    <row r="111" spans="1:8" x14ac:dyDescent="0.25">
      <c r="A111">
        <v>103</v>
      </c>
      <c r="B111" s="4">
        <v>0</v>
      </c>
      <c r="C111" s="3">
        <v>0</v>
      </c>
      <c r="D111" s="13">
        <v>0.3458619571622944</v>
      </c>
      <c r="E111" s="13">
        <f t="shared" si="11"/>
        <v>0</v>
      </c>
      <c r="F111" s="2">
        <f t="shared" si="12"/>
        <v>0.49556256915556285</v>
      </c>
      <c r="G111" s="2">
        <f t="shared" si="13"/>
        <v>0.50443743084443715</v>
      </c>
      <c r="H111" s="1">
        <f t="shared" si="10"/>
        <v>-0.68431146899196815</v>
      </c>
    </row>
    <row r="112" spans="1:8" x14ac:dyDescent="0.25">
      <c r="A112">
        <v>104</v>
      </c>
      <c r="B112" s="4">
        <v>1</v>
      </c>
      <c r="C112" s="3">
        <v>0</v>
      </c>
      <c r="D112" s="13">
        <v>0.8</v>
      </c>
      <c r="E112" s="13">
        <f t="shared" si="11"/>
        <v>0</v>
      </c>
      <c r="F112" s="2">
        <f t="shared" si="12"/>
        <v>0.90005084332777519</v>
      </c>
      <c r="G112" s="2">
        <f t="shared" si="13"/>
        <v>0.90005084332777519</v>
      </c>
      <c r="H112" s="1">
        <f t="shared" si="10"/>
        <v>-0.10530402466705549</v>
      </c>
    </row>
    <row r="113" spans="1:8" x14ac:dyDescent="0.25">
      <c r="A113">
        <v>105</v>
      </c>
      <c r="B113" s="4">
        <v>0</v>
      </c>
      <c r="C113" s="3">
        <v>0.69654267724174312</v>
      </c>
      <c r="D113" s="13">
        <v>0.36141996316364466</v>
      </c>
      <c r="E113" s="13">
        <f t="shared" si="11"/>
        <v>0.25174442875061726</v>
      </c>
      <c r="F113" s="2">
        <f t="shared" si="12"/>
        <v>1.7313304350344925E-2</v>
      </c>
      <c r="G113" s="2">
        <f t="shared" si="13"/>
        <v>0.98268669564965505</v>
      </c>
      <c r="H113" s="1">
        <f t="shared" si="10"/>
        <v>-1.7464932272966912E-2</v>
      </c>
    </row>
    <row r="114" spans="1:8" x14ac:dyDescent="0.25">
      <c r="A114">
        <v>106</v>
      </c>
      <c r="B114" s="4">
        <v>1</v>
      </c>
      <c r="C114" s="3">
        <v>3.3192520000134854E-2</v>
      </c>
      <c r="D114" s="13">
        <v>0.8</v>
      </c>
      <c r="E114" s="13">
        <f t="shared" si="11"/>
        <v>2.6554016000107886E-2</v>
      </c>
      <c r="F114" s="2">
        <f t="shared" si="12"/>
        <v>0.87807623658697576</v>
      </c>
      <c r="G114" s="2">
        <f t="shared" si="13"/>
        <v>0.87807623658697576</v>
      </c>
      <c r="H114" s="1">
        <f t="shared" si="10"/>
        <v>-0.13002185929079879</v>
      </c>
    </row>
    <row r="115" spans="1:8" x14ac:dyDescent="0.25">
      <c r="A115">
        <v>107</v>
      </c>
      <c r="B115" s="4">
        <v>1</v>
      </c>
      <c r="C115" s="3">
        <v>0.23223242132736607</v>
      </c>
      <c r="D115" s="13">
        <v>0.7</v>
      </c>
      <c r="E115" s="13">
        <f t="shared" si="11"/>
        <v>0.16256269492915623</v>
      </c>
      <c r="F115" s="2">
        <f t="shared" si="12"/>
        <v>0.54774410995741929</v>
      </c>
      <c r="G115" s="2">
        <f t="shared" si="13"/>
        <v>0.54774410995741929</v>
      </c>
      <c r="H115" s="1">
        <f t="shared" si="10"/>
        <v>-0.60194705372289925</v>
      </c>
    </row>
    <row r="116" spans="1:8" x14ac:dyDescent="0.25">
      <c r="A116">
        <v>108</v>
      </c>
      <c r="B116" s="4">
        <v>1</v>
      </c>
      <c r="C116" s="3">
        <v>8.2861978724598599E-3</v>
      </c>
      <c r="D116" s="13">
        <v>0.7</v>
      </c>
      <c r="E116" s="13">
        <f t="shared" si="11"/>
        <v>5.8003385107219018E-3</v>
      </c>
      <c r="F116" s="2">
        <f t="shared" si="12"/>
        <v>0.83966761983267424</v>
      </c>
      <c r="G116" s="2">
        <f t="shared" si="13"/>
        <v>0.83966761983267424</v>
      </c>
      <c r="H116" s="1">
        <f t="shared" si="10"/>
        <v>-0.17474915612637823</v>
      </c>
    </row>
    <row r="117" spans="1:8" x14ac:dyDescent="0.25">
      <c r="A117">
        <v>109</v>
      </c>
      <c r="B117" s="4">
        <v>1</v>
      </c>
      <c r="C117" s="3">
        <v>8.2849050829376571E-3</v>
      </c>
      <c r="D117" s="13">
        <v>0.6</v>
      </c>
      <c r="E117" s="13">
        <f t="shared" si="11"/>
        <v>4.9709430497625945E-3</v>
      </c>
      <c r="F117" s="2">
        <f t="shared" si="12"/>
        <v>0.76305742152573663</v>
      </c>
      <c r="G117" s="2">
        <f t="shared" si="13"/>
        <v>0.76305742152573663</v>
      </c>
      <c r="H117" s="1">
        <f t="shared" si="10"/>
        <v>-0.27042199295961611</v>
      </c>
    </row>
    <row r="118" spans="1:8" x14ac:dyDescent="0.25">
      <c r="A118">
        <v>110</v>
      </c>
      <c r="B118" s="4">
        <v>1</v>
      </c>
      <c r="C118" s="3">
        <v>0</v>
      </c>
      <c r="D118" s="13">
        <v>0.6</v>
      </c>
      <c r="E118" s="13">
        <f t="shared" si="11"/>
        <v>0</v>
      </c>
      <c r="F118" s="2">
        <f t="shared" si="12"/>
        <v>0.77242895712344639</v>
      </c>
      <c r="G118" s="2">
        <f t="shared" si="13"/>
        <v>0.77242895712344639</v>
      </c>
      <c r="H118" s="1">
        <f t="shared" si="10"/>
        <v>-0.25821523932800872</v>
      </c>
    </row>
    <row r="119" spans="1:8" x14ac:dyDescent="0.25">
      <c r="A119">
        <v>111</v>
      </c>
      <c r="B119" s="4">
        <v>1</v>
      </c>
      <c r="C119" s="3">
        <v>0</v>
      </c>
      <c r="D119" s="13">
        <v>0.8</v>
      </c>
      <c r="E119" s="13">
        <f t="shared" si="11"/>
        <v>0</v>
      </c>
      <c r="F119" s="2">
        <f t="shared" si="12"/>
        <v>0.90005084332777519</v>
      </c>
      <c r="G119" s="2">
        <f t="shared" si="13"/>
        <v>0.90005084332777519</v>
      </c>
      <c r="H119" s="1">
        <f t="shared" si="10"/>
        <v>-0.10530402466705549</v>
      </c>
    </row>
    <row r="120" spans="1:8" x14ac:dyDescent="0.25">
      <c r="A120">
        <v>112</v>
      </c>
      <c r="B120" s="4">
        <v>0</v>
      </c>
      <c r="C120" s="3">
        <v>0.2073921915263347</v>
      </c>
      <c r="D120" s="13">
        <v>0.21908226337276671</v>
      </c>
      <c r="E120" s="13">
        <f t="shared" si="11"/>
        <v>4.5435950725427734E-2</v>
      </c>
      <c r="F120" s="2">
        <f t="shared" si="12"/>
        <v>0.14198709318703329</v>
      </c>
      <c r="G120" s="2">
        <f t="shared" si="13"/>
        <v>0.85801290681296671</v>
      </c>
      <c r="H120" s="1">
        <f t="shared" si="10"/>
        <v>-0.15313613670176254</v>
      </c>
    </row>
    <row r="121" spans="1:8" x14ac:dyDescent="0.25">
      <c r="A121">
        <v>113</v>
      </c>
      <c r="B121" s="4">
        <v>1</v>
      </c>
      <c r="C121" s="3">
        <v>0.35973771828398521</v>
      </c>
      <c r="D121" s="13">
        <v>0.6</v>
      </c>
      <c r="E121" s="13">
        <f t="shared" si="11"/>
        <v>0.21584263097039111</v>
      </c>
      <c r="F121" s="2">
        <f t="shared" si="12"/>
        <v>0.25726842118933196</v>
      </c>
      <c r="G121" s="2">
        <f t="shared" si="13"/>
        <v>0.25726842118933196</v>
      </c>
      <c r="H121" s="1">
        <f t="shared" si="10"/>
        <v>-1.3576352987099214</v>
      </c>
    </row>
    <row r="122" spans="1:8" x14ac:dyDescent="0.25">
      <c r="A122">
        <v>114</v>
      </c>
      <c r="B122" s="4">
        <v>1</v>
      </c>
      <c r="C122" s="3">
        <v>7.2935020884498422E-2</v>
      </c>
      <c r="D122" s="13">
        <v>0.6</v>
      </c>
      <c r="E122" s="13">
        <f t="shared" si="11"/>
        <v>4.3761012530699049E-2</v>
      </c>
      <c r="F122" s="2">
        <f t="shared" si="12"/>
        <v>0.6812135154227752</v>
      </c>
      <c r="G122" s="2">
        <f t="shared" si="13"/>
        <v>0.6812135154227752</v>
      </c>
      <c r="H122" s="1">
        <f t="shared" si="10"/>
        <v>-0.38387948978153708</v>
      </c>
    </row>
    <row r="123" spans="1:8" x14ac:dyDescent="0.25">
      <c r="A123">
        <v>115</v>
      </c>
      <c r="B123" s="4">
        <v>1</v>
      </c>
      <c r="C123" s="3">
        <v>1.6571698127355237E-2</v>
      </c>
      <c r="D123" s="13">
        <v>0.8</v>
      </c>
      <c r="E123" s="13">
        <f t="shared" si="11"/>
        <v>1.3257358501884191E-2</v>
      </c>
      <c r="F123" s="2">
        <f t="shared" si="12"/>
        <v>0.88955747757047154</v>
      </c>
      <c r="G123" s="2">
        <f t="shared" si="13"/>
        <v>0.88955747757047154</v>
      </c>
      <c r="H123" s="1">
        <f t="shared" si="10"/>
        <v>-0.11703115612187594</v>
      </c>
    </row>
    <row r="124" spans="1:8" x14ac:dyDescent="0.25">
      <c r="A124">
        <v>116</v>
      </c>
      <c r="B124" s="4">
        <v>1</v>
      </c>
      <c r="C124" s="3">
        <v>0</v>
      </c>
      <c r="D124" s="13">
        <v>0.6</v>
      </c>
      <c r="E124" s="13">
        <f t="shared" si="11"/>
        <v>0</v>
      </c>
      <c r="F124" s="2">
        <f t="shared" si="12"/>
        <v>0.77242895712344639</v>
      </c>
      <c r="G124" s="2">
        <f t="shared" si="13"/>
        <v>0.77242895712344639</v>
      </c>
      <c r="H124" s="1">
        <f t="shared" si="10"/>
        <v>-0.25821523932800872</v>
      </c>
    </row>
    <row r="125" spans="1:8" x14ac:dyDescent="0.25">
      <c r="A125">
        <v>117</v>
      </c>
      <c r="B125" s="4">
        <v>0</v>
      </c>
      <c r="C125" s="3">
        <v>0.45620904628863079</v>
      </c>
      <c r="D125" s="13">
        <v>0.36863429327935571</v>
      </c>
      <c r="E125" s="13">
        <f t="shared" si="11"/>
        <v>0.1681742993662583</v>
      </c>
      <c r="F125" s="2">
        <f t="shared" si="12"/>
        <v>6.9371059649157768E-2</v>
      </c>
      <c r="G125" s="2">
        <f t="shared" si="13"/>
        <v>0.9306289403508422</v>
      </c>
      <c r="H125" s="1">
        <f t="shared" si="10"/>
        <v>-7.1894641461929087E-2</v>
      </c>
    </row>
    <row r="126" spans="1:8" x14ac:dyDescent="0.25">
      <c r="A126">
        <v>118</v>
      </c>
      <c r="B126" s="4">
        <v>0</v>
      </c>
      <c r="C126" s="3">
        <v>1.2604324607137986E-2</v>
      </c>
      <c r="D126" s="13">
        <v>0.4599073646359022</v>
      </c>
      <c r="E126" s="13">
        <f t="shared" si="11"/>
        <v>5.7968217130842841E-3</v>
      </c>
      <c r="F126" s="2">
        <f t="shared" si="12"/>
        <v>0.61350846119165159</v>
      </c>
      <c r="G126" s="2">
        <f t="shared" si="13"/>
        <v>0.38649153880834841</v>
      </c>
      <c r="H126" s="1">
        <f t="shared" si="10"/>
        <v>-0.95064530302262529</v>
      </c>
    </row>
    <row r="127" spans="1:8" x14ac:dyDescent="0.25">
      <c r="A127">
        <v>119</v>
      </c>
      <c r="B127" s="4">
        <v>0</v>
      </c>
      <c r="C127" s="3">
        <v>0.18870312407401732</v>
      </c>
      <c r="D127" s="13">
        <v>0.46181762528295911</v>
      </c>
      <c r="E127" s="13">
        <f t="shared" si="11"/>
        <v>8.714642864333827E-2</v>
      </c>
      <c r="F127" s="2">
        <f t="shared" si="12"/>
        <v>0.35464063913958432</v>
      </c>
      <c r="G127" s="2">
        <f t="shared" si="13"/>
        <v>0.64535936086041568</v>
      </c>
      <c r="H127" s="1">
        <f t="shared" si="10"/>
        <v>-0.43794796871523295</v>
      </c>
    </row>
    <row r="128" spans="1:8" x14ac:dyDescent="0.25">
      <c r="A128">
        <v>120</v>
      </c>
      <c r="B128" s="4">
        <v>1</v>
      </c>
      <c r="C128" s="3">
        <v>3.111814980017048E-2</v>
      </c>
      <c r="D128" s="13">
        <v>0.6</v>
      </c>
      <c r="E128" s="13">
        <f t="shared" si="11"/>
        <v>1.8670889880102286E-2</v>
      </c>
      <c r="F128" s="2">
        <f t="shared" si="12"/>
        <v>0.73587814603979784</v>
      </c>
      <c r="G128" s="2">
        <f t="shared" si="13"/>
        <v>0.73587814603979784</v>
      </c>
      <c r="H128" s="1">
        <f t="shared" si="10"/>
        <v>-0.30669073640616235</v>
      </c>
    </row>
    <row r="129" spans="1:8" x14ac:dyDescent="0.25">
      <c r="A129">
        <v>121</v>
      </c>
      <c r="B129" s="4">
        <v>0</v>
      </c>
      <c r="C129" s="3">
        <v>0</v>
      </c>
      <c r="D129" s="13">
        <v>0.24183921637562877</v>
      </c>
      <c r="E129" s="13">
        <f t="shared" si="11"/>
        <v>0</v>
      </c>
      <c r="F129" s="2">
        <f t="shared" si="12"/>
        <v>0.37162977297337252</v>
      </c>
      <c r="G129" s="2">
        <f t="shared" si="13"/>
        <v>0.62837022702662748</v>
      </c>
      <c r="H129" s="1">
        <f t="shared" si="10"/>
        <v>-0.46462575273864343</v>
      </c>
    </row>
    <row r="130" spans="1:8" x14ac:dyDescent="0.25">
      <c r="A130">
        <v>122</v>
      </c>
      <c r="B130" s="4">
        <v>0</v>
      </c>
      <c r="C130" s="3">
        <v>0</v>
      </c>
      <c r="D130" s="13">
        <v>0.89501493223097461</v>
      </c>
      <c r="E130" s="13">
        <f t="shared" si="11"/>
        <v>0</v>
      </c>
      <c r="F130" s="2">
        <f t="shared" si="12"/>
        <v>0.93470562240207755</v>
      </c>
      <c r="G130" s="2">
        <f t="shared" si="13"/>
        <v>6.5294377597922448E-2</v>
      </c>
      <c r="H130" s="1">
        <f t="shared" si="10"/>
        <v>-2.7288493475104554</v>
      </c>
    </row>
  </sheetData>
  <conditionalFormatting sqref="L10:V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workbookViewId="0"/>
  </sheetViews>
  <sheetFormatPr defaultRowHeight="15" x14ac:dyDescent="0.25"/>
  <cols>
    <col min="1" max="1" width="12.7109375" bestFit="1" customWidth="1"/>
    <col min="8" max="8" width="14.42578125" bestFit="1" customWidth="1"/>
    <col min="9" max="9" width="11" bestFit="1" customWidth="1"/>
  </cols>
  <sheetData>
    <row r="1" spans="1:9" x14ac:dyDescent="0.25">
      <c r="A1" s="9" t="s">
        <v>33</v>
      </c>
    </row>
    <row r="2" spans="1:9" x14ac:dyDescent="0.25">
      <c r="H2" s="48" t="s">
        <v>42</v>
      </c>
    </row>
    <row r="3" spans="1:9" x14ac:dyDescent="0.25">
      <c r="A3" s="15" t="s">
        <v>11</v>
      </c>
      <c r="B3" s="15" t="s">
        <v>6</v>
      </c>
      <c r="C3" s="15" t="s">
        <v>1</v>
      </c>
      <c r="D3" s="15" t="s">
        <v>5</v>
      </c>
      <c r="E3" s="16" t="s">
        <v>13</v>
      </c>
      <c r="F3" s="15" t="s">
        <v>12</v>
      </c>
      <c r="H3" s="15" t="s">
        <v>16</v>
      </c>
      <c r="I3" s="15" t="s">
        <v>17</v>
      </c>
    </row>
    <row r="4" spans="1:9" ht="17.25" x14ac:dyDescent="0.25">
      <c r="A4" t="s">
        <v>27</v>
      </c>
      <c r="B4">
        <v>3</v>
      </c>
      <c r="C4">
        <f>'Model 2'!G3</f>
        <v>-39.434927528471235</v>
      </c>
      <c r="D4" s="2">
        <f>'Model 2'!G5</f>
        <v>84.86985505694247</v>
      </c>
      <c r="E4" s="2">
        <f>D4-$D$4</f>
        <v>0</v>
      </c>
      <c r="F4" s="2">
        <v>0.9999999963597308</v>
      </c>
      <c r="H4">
        <f>EXP(-0.5*E4)</f>
        <v>1</v>
      </c>
      <c r="I4" s="17">
        <f>H4/$H$7</f>
        <v>0.9999999963597308</v>
      </c>
    </row>
    <row r="5" spans="1:9" x14ac:dyDescent="0.25">
      <c r="A5" t="s">
        <v>32</v>
      </c>
      <c r="B5">
        <v>4</v>
      </c>
      <c r="C5">
        <f>'Model 3'!H3</f>
        <v>-57.866135883724652</v>
      </c>
      <c r="D5" s="2">
        <f>'Model 3'!H5</f>
        <v>123.7322717674493</v>
      </c>
      <c r="E5" s="2">
        <f t="shared" ref="E5:E6" si="0">D5-$D$4</f>
        <v>38.862416710506835</v>
      </c>
      <c r="F5" s="2">
        <v>3.6402686288226318E-9</v>
      </c>
      <c r="H5">
        <f t="shared" ref="H5:H6" si="1">EXP(-0.5*E5)</f>
        <v>3.6402686420741897E-9</v>
      </c>
      <c r="I5" s="17">
        <f t="shared" ref="I5:I6" si="2">H5/$H$7</f>
        <v>3.6402686288226318E-9</v>
      </c>
    </row>
    <row r="6" spans="1:9" x14ac:dyDescent="0.25">
      <c r="A6" t="s">
        <v>14</v>
      </c>
      <c r="B6">
        <v>1</v>
      </c>
      <c r="C6">
        <f>'Model 1'!F3</f>
        <v>-76.447892811303049</v>
      </c>
      <c r="D6" s="2">
        <f>'Model 1'!F5</f>
        <v>154.8957856226061</v>
      </c>
      <c r="E6" s="2">
        <f t="shared" si="0"/>
        <v>70.025930565663629</v>
      </c>
      <c r="F6" s="2">
        <v>6.2238967730560446E-16</v>
      </c>
      <c r="H6">
        <f t="shared" si="1"/>
        <v>6.2238967957127047E-16</v>
      </c>
      <c r="I6" s="17">
        <f t="shared" si="2"/>
        <v>6.2238967730560446E-16</v>
      </c>
    </row>
    <row r="7" spans="1:9" x14ac:dyDescent="0.25">
      <c r="D7" s="2"/>
      <c r="E7" s="2"/>
      <c r="F7" s="2"/>
      <c r="G7" s="22" t="s">
        <v>18</v>
      </c>
      <c r="H7" s="2">
        <f>SUM(H4:H6)</f>
        <v>1.0000000036402692</v>
      </c>
      <c r="I7" s="17"/>
    </row>
    <row r="8" spans="1:9" x14ac:dyDescent="0.25">
      <c r="D8" s="2"/>
      <c r="E8" s="2"/>
      <c r="F8" s="2"/>
      <c r="I8" s="17"/>
    </row>
    <row r="9" spans="1:9" x14ac:dyDescent="0.25">
      <c r="D9" s="2"/>
      <c r="E9" s="2"/>
      <c r="I9" s="17"/>
    </row>
    <row r="10" spans="1:9" x14ac:dyDescent="0.25">
      <c r="D10" s="2"/>
      <c r="E10" s="2"/>
      <c r="I10" s="17"/>
    </row>
    <row r="11" spans="1:9" x14ac:dyDescent="0.25">
      <c r="D11" s="2"/>
      <c r="E11" s="2"/>
      <c r="I11" s="17"/>
    </row>
    <row r="12" spans="1:9" x14ac:dyDescent="0.25">
      <c r="D12" s="2"/>
      <c r="E12" s="2"/>
      <c r="I12" s="17"/>
    </row>
    <row r="13" spans="1:9" x14ac:dyDescent="0.25">
      <c r="D13" s="2"/>
      <c r="E13" s="2"/>
      <c r="I13" s="17"/>
    </row>
    <row r="14" spans="1:9" x14ac:dyDescent="0.25">
      <c r="D14" s="2"/>
      <c r="E14" s="2"/>
      <c r="I14" s="17"/>
    </row>
    <row r="15" spans="1:9" x14ac:dyDescent="0.25">
      <c r="D15" s="2"/>
      <c r="E15" s="2"/>
      <c r="I15" s="17"/>
    </row>
    <row r="16" spans="1:9" x14ac:dyDescent="0.25">
      <c r="D16" s="2"/>
      <c r="E16" s="2"/>
      <c r="I16" s="17"/>
    </row>
  </sheetData>
  <sortState xmlns:xlrd2="http://schemas.microsoft.com/office/spreadsheetml/2017/richdata2" ref="A4:D6">
    <sortCondition ref="D4:D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3DB5-076B-494B-9DDD-16AB6C8709E2}">
  <dimension ref="B1:U52"/>
  <sheetViews>
    <sheetView workbookViewId="0">
      <selection activeCell="B1" sqref="B1"/>
    </sheetView>
  </sheetViews>
  <sheetFormatPr defaultRowHeight="15" x14ac:dyDescent="0.25"/>
  <cols>
    <col min="10" max="10" width="3" customWidth="1"/>
    <col min="19" max="19" width="3" customWidth="1"/>
  </cols>
  <sheetData>
    <row r="1" spans="2:21" x14ac:dyDescent="0.25">
      <c r="B1" s="9" t="s">
        <v>38</v>
      </c>
      <c r="K1" s="9" t="s">
        <v>35</v>
      </c>
    </row>
    <row r="2" spans="2:21" ht="15.75" thickBot="1" x14ac:dyDescent="0.3"/>
    <row r="3" spans="2:21" x14ac:dyDescent="0.25">
      <c r="B3" s="37">
        <v>11</v>
      </c>
      <c r="C3" s="39">
        <v>10</v>
      </c>
      <c r="D3" s="39">
        <v>16</v>
      </c>
      <c r="E3" s="39">
        <v>10</v>
      </c>
      <c r="F3" s="39">
        <v>12</v>
      </c>
      <c r="G3" s="39">
        <v>12</v>
      </c>
      <c r="H3" s="39">
        <v>10</v>
      </c>
      <c r="I3" s="40">
        <v>12</v>
      </c>
      <c r="K3" s="28">
        <f>EXP($U$3+$U$4*B3+$U$5*B3^2)/(1+EXP($U$3+$U$4*B3+$U$5*B3^2))</f>
        <v>2.889306457528839E-18</v>
      </c>
      <c r="L3" s="29">
        <f t="shared" ref="L3:R3" si="0">EXP($U$3+$U$4*C3+$U$5*C3^2)/(1+EXP($U$3+$U$4*C3+$U$5*C3^2))</f>
        <v>5.3373619099633035E-25</v>
      </c>
      <c r="M3" s="29">
        <f t="shared" si="0"/>
        <v>0.8223215379011809</v>
      </c>
      <c r="N3" s="29">
        <f t="shared" si="0"/>
        <v>5.3373619099633035E-25</v>
      </c>
      <c r="O3" s="29">
        <f t="shared" si="0"/>
        <v>1.4568420345659153E-12</v>
      </c>
      <c r="P3" s="29">
        <f t="shared" si="0"/>
        <v>1.4568420345659153E-12</v>
      </c>
      <c r="Q3" s="29">
        <f t="shared" si="0"/>
        <v>5.3373619099633035E-25</v>
      </c>
      <c r="R3" s="30">
        <f t="shared" si="0"/>
        <v>1.4568420345659153E-12</v>
      </c>
      <c r="T3" s="8" t="s">
        <v>8</v>
      </c>
      <c r="U3" s="11">
        <v>-341.48255303634159</v>
      </c>
    </row>
    <row r="4" spans="2:21" x14ac:dyDescent="0.25">
      <c r="B4" s="41">
        <v>14</v>
      </c>
      <c r="C4" s="38">
        <v>16</v>
      </c>
      <c r="D4" s="38">
        <v>11</v>
      </c>
      <c r="E4" s="38">
        <v>15</v>
      </c>
      <c r="F4" s="38">
        <v>16</v>
      </c>
      <c r="G4" s="38">
        <v>15</v>
      </c>
      <c r="H4" s="38">
        <v>12</v>
      </c>
      <c r="I4" s="42">
        <v>11</v>
      </c>
      <c r="K4" s="31">
        <f t="shared" ref="K4:K16" si="1">EXP($U$3+$U$4*B4+$U$5*B4^2)/(1+EXP($U$3+$U$4*B4+$U$5*B4^2))</f>
        <v>2.9920986490356369E-4</v>
      </c>
      <c r="L4" s="12">
        <f t="shared" ref="L4:L16" si="2">EXP($U$3+$U$4*C4+$U$5*C4^2)/(1+EXP($U$3+$U$4*C4+$U$5*C4^2))</f>
        <v>0.8223215379011809</v>
      </c>
      <c r="M4" s="12">
        <f t="shared" ref="M4:M16" si="3">EXP($U$3+$U$4*D4+$U$5*D4^2)/(1+EXP($U$3+$U$4*D4+$U$5*D4^2))</f>
        <v>2.889306457528839E-18</v>
      </c>
      <c r="N4" s="12">
        <f t="shared" ref="N4:N16" si="4">EXP($U$3+$U$4*E4+$U$5*E4^2)/(1+EXP($U$3+$U$4*E4+$U$5*E4^2))</f>
        <v>0.10869437584039433</v>
      </c>
      <c r="O4" s="12">
        <f t="shared" ref="O4:O16" si="5">EXP($U$3+$U$4*F4+$U$5*F4^2)/(1+EXP($U$3+$U$4*F4+$U$5*F4^2))</f>
        <v>0.8223215379011809</v>
      </c>
      <c r="P4" s="12">
        <f t="shared" ref="P4:P16" si="6">EXP($U$3+$U$4*G4+$U$5*G4^2)/(1+EXP($U$3+$U$4*G4+$U$5*G4^2))</f>
        <v>0.10869437584039433</v>
      </c>
      <c r="Q4" s="12">
        <f t="shared" ref="Q4:Q16" si="7">EXP($U$3+$U$4*H4+$U$5*H4^2)/(1+EXP($U$3+$U$4*H4+$U$5*H4^2))</f>
        <v>1.4568420345659153E-12</v>
      </c>
      <c r="R4" s="32">
        <f t="shared" ref="R4:R16" si="8">EXP($U$3+$U$4*I4+$U$5*I4^2)/(1+EXP($U$3+$U$4*I4+$U$5*I4^2))</f>
        <v>2.889306457528839E-18</v>
      </c>
      <c r="T4" s="8" t="s">
        <v>24</v>
      </c>
      <c r="U4" s="11">
        <v>40.427343071045442</v>
      </c>
    </row>
    <row r="5" spans="2:21" ht="17.25" x14ac:dyDescent="0.25">
      <c r="B5" s="41">
        <v>13</v>
      </c>
      <c r="C5" s="38">
        <v>10</v>
      </c>
      <c r="D5" s="38">
        <v>16</v>
      </c>
      <c r="E5" s="38">
        <v>17</v>
      </c>
      <c r="F5" s="38">
        <v>16</v>
      </c>
      <c r="G5" s="38">
        <v>17</v>
      </c>
      <c r="H5" s="38">
        <v>19</v>
      </c>
      <c r="I5" s="42">
        <v>11</v>
      </c>
      <c r="K5" s="31">
        <f t="shared" si="1"/>
        <v>6.8420018750313272E-8</v>
      </c>
      <c r="L5" s="12">
        <f t="shared" si="2"/>
        <v>5.3373619099633035E-25</v>
      </c>
      <c r="M5" s="12">
        <f t="shared" si="3"/>
        <v>0.8223215379011809</v>
      </c>
      <c r="N5" s="12">
        <f t="shared" si="4"/>
        <v>0.94239655478104456</v>
      </c>
      <c r="O5" s="12">
        <f t="shared" si="5"/>
        <v>0.8223215379011809</v>
      </c>
      <c r="P5" s="12">
        <f t="shared" si="6"/>
        <v>0.94239655478104456</v>
      </c>
      <c r="Q5" s="12">
        <f t="shared" si="7"/>
        <v>0.14177475846107385</v>
      </c>
      <c r="R5" s="32">
        <f t="shared" si="8"/>
        <v>2.889306457528839E-18</v>
      </c>
      <c r="T5" s="8" t="s">
        <v>25</v>
      </c>
      <c r="U5" s="11">
        <v>-1.1868077349241355</v>
      </c>
    </row>
    <row r="6" spans="2:21" x14ac:dyDescent="0.25">
      <c r="B6" s="41">
        <v>14</v>
      </c>
      <c r="C6" s="38">
        <v>12</v>
      </c>
      <c r="D6" s="38">
        <v>16</v>
      </c>
      <c r="E6" s="38">
        <v>18</v>
      </c>
      <c r="F6" s="38">
        <v>16</v>
      </c>
      <c r="G6" s="38">
        <v>16</v>
      </c>
      <c r="H6" s="38">
        <v>18</v>
      </c>
      <c r="I6" s="42">
        <v>10</v>
      </c>
      <c r="K6" s="31">
        <f t="shared" si="1"/>
        <v>2.9920986490356369E-4</v>
      </c>
      <c r="L6" s="12">
        <f t="shared" si="2"/>
        <v>1.4568420345659153E-12</v>
      </c>
      <c r="M6" s="12">
        <f t="shared" si="3"/>
        <v>0.8223215379011809</v>
      </c>
      <c r="N6" s="12">
        <f t="shared" si="4"/>
        <v>0.84342239480547465</v>
      </c>
      <c r="O6" s="12">
        <f t="shared" si="5"/>
        <v>0.8223215379011809</v>
      </c>
      <c r="P6" s="12">
        <f t="shared" si="6"/>
        <v>0.8223215379011809</v>
      </c>
      <c r="Q6" s="12">
        <f t="shared" si="7"/>
        <v>0.84342239480547465</v>
      </c>
      <c r="R6" s="32">
        <f t="shared" si="8"/>
        <v>5.3373619099633035E-25</v>
      </c>
    </row>
    <row r="7" spans="2:21" x14ac:dyDescent="0.25">
      <c r="B7" s="41">
        <v>13</v>
      </c>
      <c r="C7" s="38">
        <v>10</v>
      </c>
      <c r="D7" s="38">
        <v>17</v>
      </c>
      <c r="E7" s="38">
        <v>17</v>
      </c>
      <c r="F7" s="38">
        <v>18</v>
      </c>
      <c r="G7" s="38">
        <v>18</v>
      </c>
      <c r="H7" s="38">
        <v>18</v>
      </c>
      <c r="I7" s="42">
        <v>16</v>
      </c>
      <c r="K7" s="31">
        <f t="shared" si="1"/>
        <v>6.8420018750313272E-8</v>
      </c>
      <c r="L7" s="12">
        <f t="shared" si="2"/>
        <v>5.3373619099633035E-25</v>
      </c>
      <c r="M7" s="12">
        <f t="shared" si="3"/>
        <v>0.94239655478104456</v>
      </c>
      <c r="N7" s="12">
        <f t="shared" si="4"/>
        <v>0.94239655478104456</v>
      </c>
      <c r="O7" s="12">
        <f t="shared" si="5"/>
        <v>0.84342239480547465</v>
      </c>
      <c r="P7" s="12">
        <f t="shared" si="6"/>
        <v>0.84342239480547465</v>
      </c>
      <c r="Q7" s="12">
        <f t="shared" si="7"/>
        <v>0.84342239480547465</v>
      </c>
      <c r="R7" s="32">
        <f t="shared" si="8"/>
        <v>0.8223215379011809</v>
      </c>
    </row>
    <row r="8" spans="2:21" x14ac:dyDescent="0.25">
      <c r="B8" s="41">
        <v>13</v>
      </c>
      <c r="C8" s="38">
        <v>13</v>
      </c>
      <c r="D8" s="38">
        <v>18</v>
      </c>
      <c r="E8" s="38">
        <v>16</v>
      </c>
      <c r="F8" s="38">
        <v>17</v>
      </c>
      <c r="G8" s="38">
        <v>16</v>
      </c>
      <c r="H8" s="38">
        <v>17</v>
      </c>
      <c r="I8" s="42">
        <v>12</v>
      </c>
      <c r="K8" s="31">
        <f t="shared" si="1"/>
        <v>6.8420018750313272E-8</v>
      </c>
      <c r="L8" s="12">
        <f t="shared" si="2"/>
        <v>6.8420018750313272E-8</v>
      </c>
      <c r="M8" s="12">
        <f t="shared" si="3"/>
        <v>0.84342239480547465</v>
      </c>
      <c r="N8" s="12">
        <f t="shared" si="4"/>
        <v>0.8223215379011809</v>
      </c>
      <c r="O8" s="12">
        <f t="shared" si="5"/>
        <v>0.94239655478104456</v>
      </c>
      <c r="P8" s="12">
        <f t="shared" si="6"/>
        <v>0.8223215379011809</v>
      </c>
      <c r="Q8" s="12">
        <f t="shared" si="7"/>
        <v>0.94239655478104456</v>
      </c>
      <c r="R8" s="32">
        <f t="shared" si="8"/>
        <v>1.4568420345659153E-12</v>
      </c>
    </row>
    <row r="9" spans="2:21" x14ac:dyDescent="0.25">
      <c r="B9" s="41">
        <v>11</v>
      </c>
      <c r="C9" s="38">
        <v>16</v>
      </c>
      <c r="D9" s="38">
        <v>18</v>
      </c>
      <c r="E9" s="38">
        <v>17</v>
      </c>
      <c r="F9" s="38">
        <v>18</v>
      </c>
      <c r="G9" s="38">
        <v>18</v>
      </c>
      <c r="H9" s="38">
        <v>18</v>
      </c>
      <c r="I9" s="42">
        <v>16</v>
      </c>
      <c r="K9" s="31">
        <f t="shared" si="1"/>
        <v>2.889306457528839E-18</v>
      </c>
      <c r="L9" s="12">
        <f t="shared" si="2"/>
        <v>0.8223215379011809</v>
      </c>
      <c r="M9" s="12">
        <f t="shared" si="3"/>
        <v>0.84342239480547465</v>
      </c>
      <c r="N9" s="12">
        <f t="shared" si="4"/>
        <v>0.94239655478104456</v>
      </c>
      <c r="O9" s="12">
        <f>EXP($U$3+$U$4*F9+$U$5*F9^2)/(1+EXP($U$3+$U$4*F9+$U$5*F9^2))</f>
        <v>0.84342239480547465</v>
      </c>
      <c r="P9" s="12">
        <f t="shared" si="6"/>
        <v>0.84342239480547465</v>
      </c>
      <c r="Q9" s="12">
        <f t="shared" si="7"/>
        <v>0.84342239480547465</v>
      </c>
      <c r="R9" s="32">
        <f t="shared" si="8"/>
        <v>0.8223215379011809</v>
      </c>
    </row>
    <row r="10" spans="2:21" x14ac:dyDescent="0.25">
      <c r="B10" s="41">
        <v>12</v>
      </c>
      <c r="C10" s="38">
        <v>14</v>
      </c>
      <c r="D10" s="38">
        <v>16</v>
      </c>
      <c r="E10" s="38">
        <v>18</v>
      </c>
      <c r="F10" s="38">
        <v>18</v>
      </c>
      <c r="G10" s="38">
        <v>16</v>
      </c>
      <c r="H10" s="38">
        <v>18</v>
      </c>
      <c r="I10" s="42">
        <v>13</v>
      </c>
      <c r="K10" s="31">
        <f t="shared" si="1"/>
        <v>1.4568420345659153E-12</v>
      </c>
      <c r="L10" s="12">
        <f t="shared" si="2"/>
        <v>2.9920986490356369E-4</v>
      </c>
      <c r="M10" s="12">
        <f t="shared" si="3"/>
        <v>0.8223215379011809</v>
      </c>
      <c r="N10" s="12">
        <f t="shared" si="4"/>
        <v>0.84342239480547465</v>
      </c>
      <c r="O10" s="12">
        <f t="shared" si="5"/>
        <v>0.84342239480547465</v>
      </c>
      <c r="P10" s="12">
        <f t="shared" si="6"/>
        <v>0.8223215379011809</v>
      </c>
      <c r="Q10" s="12">
        <f t="shared" si="7"/>
        <v>0.84342239480547465</v>
      </c>
      <c r="R10" s="32">
        <f t="shared" si="8"/>
        <v>6.8420018750313272E-8</v>
      </c>
    </row>
    <row r="11" spans="2:21" x14ac:dyDescent="0.25">
      <c r="B11" s="41">
        <v>12</v>
      </c>
      <c r="C11" s="38">
        <v>16</v>
      </c>
      <c r="D11" s="38">
        <v>16</v>
      </c>
      <c r="E11" s="38">
        <v>18</v>
      </c>
      <c r="F11" s="38">
        <v>16</v>
      </c>
      <c r="G11" s="38">
        <v>17</v>
      </c>
      <c r="H11" s="38">
        <v>17</v>
      </c>
      <c r="I11" s="42">
        <v>14</v>
      </c>
      <c r="K11" s="31">
        <f t="shared" si="1"/>
        <v>1.4568420345659153E-12</v>
      </c>
      <c r="L11" s="12">
        <f t="shared" si="2"/>
        <v>0.8223215379011809</v>
      </c>
      <c r="M11" s="12">
        <f t="shared" si="3"/>
        <v>0.8223215379011809</v>
      </c>
      <c r="N11" s="12">
        <f t="shared" si="4"/>
        <v>0.84342239480547465</v>
      </c>
      <c r="O11" s="12">
        <f t="shared" si="5"/>
        <v>0.8223215379011809</v>
      </c>
      <c r="P11" s="12">
        <f t="shared" si="6"/>
        <v>0.94239655478104456</v>
      </c>
      <c r="Q11" s="12">
        <f t="shared" si="7"/>
        <v>0.94239655478104456</v>
      </c>
      <c r="R11" s="32">
        <f t="shared" si="8"/>
        <v>2.9920986490356369E-4</v>
      </c>
    </row>
    <row r="12" spans="2:21" x14ac:dyDescent="0.25">
      <c r="B12" s="41">
        <v>10</v>
      </c>
      <c r="C12" s="38">
        <v>11</v>
      </c>
      <c r="D12" s="38">
        <v>10</v>
      </c>
      <c r="E12" s="38">
        <v>16</v>
      </c>
      <c r="F12" s="38">
        <v>18</v>
      </c>
      <c r="G12" s="38">
        <v>16</v>
      </c>
      <c r="H12" s="38">
        <v>18</v>
      </c>
      <c r="I12" s="42">
        <v>13</v>
      </c>
      <c r="K12" s="31">
        <f t="shared" si="1"/>
        <v>5.3373619099633035E-25</v>
      </c>
      <c r="L12" s="12">
        <f t="shared" si="2"/>
        <v>2.889306457528839E-18</v>
      </c>
      <c r="M12" s="12">
        <f t="shared" si="3"/>
        <v>5.3373619099633035E-25</v>
      </c>
      <c r="N12" s="12">
        <f t="shared" si="4"/>
        <v>0.8223215379011809</v>
      </c>
      <c r="O12" s="12">
        <f t="shared" si="5"/>
        <v>0.84342239480547465</v>
      </c>
      <c r="P12" s="12">
        <f t="shared" si="6"/>
        <v>0.8223215379011809</v>
      </c>
      <c r="Q12" s="12">
        <f t="shared" si="7"/>
        <v>0.84342239480547465</v>
      </c>
      <c r="R12" s="32">
        <f t="shared" si="8"/>
        <v>6.8420018750313272E-8</v>
      </c>
    </row>
    <row r="13" spans="2:21" x14ac:dyDescent="0.25">
      <c r="B13" s="41">
        <v>10</v>
      </c>
      <c r="C13" s="38">
        <v>11</v>
      </c>
      <c r="D13" s="38">
        <v>11</v>
      </c>
      <c r="E13" s="38">
        <v>15</v>
      </c>
      <c r="F13" s="38">
        <v>17</v>
      </c>
      <c r="G13" s="38">
        <v>16</v>
      </c>
      <c r="H13" s="38">
        <v>16</v>
      </c>
      <c r="I13" s="42">
        <v>15</v>
      </c>
      <c r="K13" s="31">
        <f t="shared" si="1"/>
        <v>5.3373619099633035E-25</v>
      </c>
      <c r="L13" s="12">
        <f t="shared" si="2"/>
        <v>2.889306457528839E-18</v>
      </c>
      <c r="M13" s="12">
        <f t="shared" si="3"/>
        <v>2.889306457528839E-18</v>
      </c>
      <c r="N13" s="12">
        <f t="shared" si="4"/>
        <v>0.10869437584039433</v>
      </c>
      <c r="O13" s="12">
        <f t="shared" si="5"/>
        <v>0.94239655478104456</v>
      </c>
      <c r="P13" s="12">
        <f t="shared" si="6"/>
        <v>0.8223215379011809</v>
      </c>
      <c r="Q13" s="12">
        <f t="shared" si="7"/>
        <v>0.8223215379011809</v>
      </c>
      <c r="R13" s="32">
        <f t="shared" si="8"/>
        <v>0.10869437584039433</v>
      </c>
    </row>
    <row r="14" spans="2:21" x14ac:dyDescent="0.25">
      <c r="B14" s="41">
        <v>10</v>
      </c>
      <c r="C14" s="38">
        <v>10</v>
      </c>
      <c r="D14" s="38">
        <v>11</v>
      </c>
      <c r="E14" s="38">
        <v>13</v>
      </c>
      <c r="F14" s="38">
        <v>16</v>
      </c>
      <c r="G14" s="38">
        <v>12</v>
      </c>
      <c r="H14" s="38">
        <v>13</v>
      </c>
      <c r="I14" s="42">
        <v>10</v>
      </c>
      <c r="K14" s="31">
        <f t="shared" si="1"/>
        <v>5.3373619099633035E-25</v>
      </c>
      <c r="L14" s="12">
        <f t="shared" si="2"/>
        <v>5.3373619099633035E-25</v>
      </c>
      <c r="M14" s="12">
        <f t="shared" si="3"/>
        <v>2.889306457528839E-18</v>
      </c>
      <c r="N14" s="12">
        <f t="shared" si="4"/>
        <v>6.8420018750313272E-8</v>
      </c>
      <c r="O14" s="12">
        <f t="shared" si="5"/>
        <v>0.8223215379011809</v>
      </c>
      <c r="P14" s="12">
        <f t="shared" si="6"/>
        <v>1.4568420345659153E-12</v>
      </c>
      <c r="Q14" s="12">
        <f t="shared" si="7"/>
        <v>6.8420018750313272E-8</v>
      </c>
      <c r="R14" s="32">
        <f t="shared" si="8"/>
        <v>5.3373619099633035E-25</v>
      </c>
    </row>
    <row r="15" spans="2:21" x14ac:dyDescent="0.25">
      <c r="B15" s="41">
        <v>10</v>
      </c>
      <c r="C15" s="38">
        <v>15</v>
      </c>
      <c r="D15" s="38">
        <v>11</v>
      </c>
      <c r="E15" s="38">
        <v>10</v>
      </c>
      <c r="F15" s="38">
        <v>15</v>
      </c>
      <c r="G15" s="38">
        <v>16</v>
      </c>
      <c r="H15" s="38">
        <v>13</v>
      </c>
      <c r="I15" s="42">
        <v>10</v>
      </c>
      <c r="K15" s="31">
        <f t="shared" si="1"/>
        <v>5.3373619099633035E-25</v>
      </c>
      <c r="L15" s="12">
        <f t="shared" si="2"/>
        <v>0.10869437584039433</v>
      </c>
      <c r="M15" s="12">
        <f t="shared" si="3"/>
        <v>2.889306457528839E-18</v>
      </c>
      <c r="N15" s="12">
        <f t="shared" si="4"/>
        <v>5.3373619099633035E-25</v>
      </c>
      <c r="O15" s="12">
        <f t="shared" si="5"/>
        <v>0.10869437584039433</v>
      </c>
      <c r="P15" s="12">
        <f t="shared" si="6"/>
        <v>0.8223215379011809</v>
      </c>
      <c r="Q15" s="12">
        <f t="shared" si="7"/>
        <v>6.8420018750313272E-8</v>
      </c>
      <c r="R15" s="32">
        <f t="shared" si="8"/>
        <v>5.3373619099633035E-25</v>
      </c>
    </row>
    <row r="16" spans="2:21" ht="15.75" thickBot="1" x14ac:dyDescent="0.3">
      <c r="B16" s="43">
        <v>13</v>
      </c>
      <c r="C16" s="44">
        <v>10</v>
      </c>
      <c r="D16" s="44">
        <v>11</v>
      </c>
      <c r="E16" s="44">
        <v>12</v>
      </c>
      <c r="F16" s="44">
        <v>10</v>
      </c>
      <c r="G16" s="44">
        <v>15</v>
      </c>
      <c r="H16" s="44">
        <v>14</v>
      </c>
      <c r="I16" s="45">
        <v>13</v>
      </c>
      <c r="K16" s="33">
        <f t="shared" si="1"/>
        <v>6.8420018750313272E-8</v>
      </c>
      <c r="L16" s="34">
        <f t="shared" si="2"/>
        <v>5.3373619099633035E-25</v>
      </c>
      <c r="M16" s="34">
        <f t="shared" si="3"/>
        <v>2.889306457528839E-18</v>
      </c>
      <c r="N16" s="34">
        <f t="shared" si="4"/>
        <v>1.4568420345659153E-12</v>
      </c>
      <c r="O16" s="34">
        <f t="shared" si="5"/>
        <v>5.3373619099633035E-25</v>
      </c>
      <c r="P16" s="34">
        <f t="shared" si="6"/>
        <v>0.10869437584039433</v>
      </c>
      <c r="Q16" s="34">
        <f t="shared" si="7"/>
        <v>2.9920986490356369E-4</v>
      </c>
      <c r="R16" s="35">
        <f t="shared" si="8"/>
        <v>6.8420018750313272E-8</v>
      </c>
    </row>
    <row r="17" spans="2:18" x14ac:dyDescent="0.25">
      <c r="B17" s="2"/>
      <c r="C17" s="2"/>
      <c r="D17" s="2"/>
      <c r="E17" s="2"/>
      <c r="F17" s="2"/>
      <c r="G17" s="2"/>
      <c r="H17" s="2"/>
      <c r="I17" s="2"/>
      <c r="Q17" s="46" t="s">
        <v>36</v>
      </c>
      <c r="R17" s="47">
        <f>AVERAGE(K2:R15)</f>
        <v>0.41778441579887232</v>
      </c>
    </row>
    <row r="18" spans="2:18" x14ac:dyDescent="0.25">
      <c r="B18" s="2"/>
      <c r="C18" s="2"/>
      <c r="D18" s="2"/>
      <c r="E18" s="2"/>
      <c r="F18" s="2"/>
      <c r="G18" s="2"/>
      <c r="H18" s="2"/>
      <c r="I18" s="2"/>
      <c r="Q18" s="36" t="s">
        <v>37</v>
      </c>
      <c r="R18" s="12">
        <f>STDEV(K2:R15)</f>
        <v>0.4230085184226966</v>
      </c>
    </row>
    <row r="19" spans="2:18" x14ac:dyDescent="0.25">
      <c r="B19" s="9" t="s">
        <v>39</v>
      </c>
      <c r="K19" s="9" t="s">
        <v>40</v>
      </c>
    </row>
    <row r="20" spans="2:18" ht="15.75" thickBot="1" x14ac:dyDescent="0.3"/>
    <row r="21" spans="2:18" x14ac:dyDescent="0.25">
      <c r="B21" s="37">
        <v>11</v>
      </c>
      <c r="C21" s="39">
        <v>10</v>
      </c>
      <c r="D21" s="39">
        <v>16</v>
      </c>
      <c r="E21" s="39">
        <v>10</v>
      </c>
      <c r="F21" s="39">
        <v>12</v>
      </c>
      <c r="G21" s="39">
        <v>12</v>
      </c>
      <c r="H21" s="39">
        <v>10</v>
      </c>
      <c r="I21" s="40">
        <v>12</v>
      </c>
      <c r="K21" s="28">
        <f>EXP($U$3+$U$4*B21+$U$5*B21^2)/(1+EXP($U$3+$U$4*B21+$U$5*B21^2))</f>
        <v>2.889306457528839E-18</v>
      </c>
      <c r="L21" s="29">
        <f t="shared" ref="L21:R21" si="9">EXP($U$3+$U$4*C21+$U$5*C21^2)/(1+EXP($U$3+$U$4*C21+$U$5*C21^2))</f>
        <v>5.3373619099633035E-25</v>
      </c>
      <c r="M21" s="29">
        <f t="shared" si="9"/>
        <v>0.8223215379011809</v>
      </c>
      <c r="N21" s="29">
        <f t="shared" si="9"/>
        <v>5.3373619099633035E-25</v>
      </c>
      <c r="O21" s="29">
        <f t="shared" si="9"/>
        <v>1.4568420345659153E-12</v>
      </c>
      <c r="P21" s="29">
        <f t="shared" si="9"/>
        <v>1.4568420345659153E-12</v>
      </c>
      <c r="Q21" s="29">
        <f t="shared" si="9"/>
        <v>5.3373619099633035E-25</v>
      </c>
      <c r="R21" s="30">
        <f t="shared" si="9"/>
        <v>1.4568420345659153E-12</v>
      </c>
    </row>
    <row r="22" spans="2:18" x14ac:dyDescent="0.25">
      <c r="B22" s="41">
        <v>14</v>
      </c>
      <c r="C22" s="38">
        <v>16</v>
      </c>
      <c r="D22" s="38">
        <v>11</v>
      </c>
      <c r="E22" s="38">
        <v>15</v>
      </c>
      <c r="F22" s="38">
        <v>16</v>
      </c>
      <c r="G22" s="38">
        <v>15</v>
      </c>
      <c r="H22" s="38">
        <v>12</v>
      </c>
      <c r="I22" s="42">
        <v>11</v>
      </c>
      <c r="K22" s="31">
        <f t="shared" ref="K22:K34" si="10">EXP($U$3+$U$4*B22+$U$5*B22^2)/(1+EXP($U$3+$U$4*B22+$U$5*B22^2))</f>
        <v>2.9920986490356369E-4</v>
      </c>
      <c r="L22" s="12">
        <f t="shared" ref="L22:L34" si="11">EXP($U$3+$U$4*C22+$U$5*C22^2)/(1+EXP($U$3+$U$4*C22+$U$5*C22^2))</f>
        <v>0.8223215379011809</v>
      </c>
      <c r="M22" s="12">
        <f t="shared" ref="M22:M34" si="12">EXP($U$3+$U$4*D22+$U$5*D22^2)/(1+EXP($U$3+$U$4*D22+$U$5*D22^2))</f>
        <v>2.889306457528839E-18</v>
      </c>
      <c r="N22" s="12">
        <f t="shared" ref="N22:N34" si="13">EXP($U$3+$U$4*E22+$U$5*E22^2)/(1+EXP($U$3+$U$4*E22+$U$5*E22^2))</f>
        <v>0.10869437584039433</v>
      </c>
      <c r="O22" s="12">
        <f t="shared" ref="O22:O34" si="14">EXP($U$3+$U$4*F22+$U$5*F22^2)/(1+EXP($U$3+$U$4*F22+$U$5*F22^2))</f>
        <v>0.8223215379011809</v>
      </c>
      <c r="P22" s="12">
        <f t="shared" ref="P22:P34" si="15">EXP($U$3+$U$4*G22+$U$5*G22^2)/(1+EXP($U$3+$U$4*G22+$U$5*G22^2))</f>
        <v>0.10869437584039433</v>
      </c>
      <c r="Q22" s="12">
        <f t="shared" ref="Q22:Q34" si="16">EXP($U$3+$U$4*H22+$U$5*H22^2)/(1+EXP($U$3+$U$4*H22+$U$5*H22^2))</f>
        <v>1.4568420345659153E-12</v>
      </c>
      <c r="R22" s="32">
        <f t="shared" ref="R22:R34" si="17">EXP($U$3+$U$4*I22+$U$5*I22^2)/(1+EXP($U$3+$U$4*I22+$U$5*I22^2))</f>
        <v>2.889306457528839E-18</v>
      </c>
    </row>
    <row r="23" spans="2:18" x14ac:dyDescent="0.25">
      <c r="B23" s="41">
        <v>13</v>
      </c>
      <c r="C23" s="38">
        <v>10</v>
      </c>
      <c r="D23" s="38">
        <v>18</v>
      </c>
      <c r="E23" s="38">
        <v>18</v>
      </c>
      <c r="F23" s="38">
        <v>20</v>
      </c>
      <c r="G23" s="38">
        <v>18</v>
      </c>
      <c r="H23" s="38">
        <v>20</v>
      </c>
      <c r="I23" s="42">
        <v>11</v>
      </c>
      <c r="K23" s="31">
        <f t="shared" si="10"/>
        <v>6.8420018750313272E-8</v>
      </c>
      <c r="L23" s="12">
        <f t="shared" si="11"/>
        <v>5.3373619099633035E-25</v>
      </c>
      <c r="M23" s="12">
        <f t="shared" si="12"/>
        <v>0.84342239480547465</v>
      </c>
      <c r="N23" s="12">
        <f t="shared" si="13"/>
        <v>0.84342239480547465</v>
      </c>
      <c r="O23" s="12">
        <f t="shared" si="14"/>
        <v>4.7165755540330538E-4</v>
      </c>
      <c r="P23" s="12">
        <f t="shared" si="15"/>
        <v>0.84342239480547465</v>
      </c>
      <c r="Q23" s="12">
        <f t="shared" si="16"/>
        <v>4.7165755540330538E-4</v>
      </c>
      <c r="R23" s="32">
        <f t="shared" si="17"/>
        <v>2.889306457528839E-18</v>
      </c>
    </row>
    <row r="24" spans="2:18" x14ac:dyDescent="0.25">
      <c r="B24" s="41">
        <v>14</v>
      </c>
      <c r="C24" s="38">
        <v>12</v>
      </c>
      <c r="D24" s="38">
        <v>20</v>
      </c>
      <c r="E24" s="38">
        <v>20</v>
      </c>
      <c r="F24" s="38">
        <v>18</v>
      </c>
      <c r="G24" s="38">
        <v>20</v>
      </c>
      <c r="H24" s="38">
        <v>18</v>
      </c>
      <c r="I24" s="42">
        <v>10</v>
      </c>
      <c r="K24" s="31">
        <f t="shared" si="10"/>
        <v>2.9920986490356369E-4</v>
      </c>
      <c r="L24" s="12">
        <f t="shared" si="11"/>
        <v>1.4568420345659153E-12</v>
      </c>
      <c r="M24" s="12">
        <f t="shared" si="12"/>
        <v>4.7165755540330538E-4</v>
      </c>
      <c r="N24" s="12">
        <f t="shared" si="13"/>
        <v>4.7165755540330538E-4</v>
      </c>
      <c r="O24" s="12">
        <f t="shared" si="14"/>
        <v>0.84342239480547465</v>
      </c>
      <c r="P24" s="12">
        <f t="shared" si="15"/>
        <v>4.7165755540330538E-4</v>
      </c>
      <c r="Q24" s="12">
        <f t="shared" si="16"/>
        <v>0.84342239480547465</v>
      </c>
      <c r="R24" s="32">
        <f t="shared" si="17"/>
        <v>5.3373619099633035E-25</v>
      </c>
    </row>
    <row r="25" spans="2:18" x14ac:dyDescent="0.25">
      <c r="B25" s="41">
        <v>13</v>
      </c>
      <c r="C25" s="38">
        <v>10</v>
      </c>
      <c r="D25" s="38">
        <v>18</v>
      </c>
      <c r="E25" s="38">
        <v>19</v>
      </c>
      <c r="F25" s="38">
        <v>20</v>
      </c>
      <c r="G25" s="38">
        <v>19</v>
      </c>
      <c r="H25" s="38">
        <v>18</v>
      </c>
      <c r="I25" s="42">
        <v>16</v>
      </c>
      <c r="K25" s="31">
        <f t="shared" si="10"/>
        <v>6.8420018750313272E-8</v>
      </c>
      <c r="L25" s="12">
        <f t="shared" si="11"/>
        <v>5.3373619099633035E-25</v>
      </c>
      <c r="M25" s="12">
        <f t="shared" si="12"/>
        <v>0.84342239480547465</v>
      </c>
      <c r="N25" s="12">
        <f t="shared" si="13"/>
        <v>0.14177475846107385</v>
      </c>
      <c r="O25" s="12">
        <f t="shared" si="14"/>
        <v>4.7165755540330538E-4</v>
      </c>
      <c r="P25" s="12">
        <f t="shared" si="15"/>
        <v>0.14177475846107385</v>
      </c>
      <c r="Q25" s="12">
        <f t="shared" si="16"/>
        <v>0.84342239480547465</v>
      </c>
      <c r="R25" s="32">
        <f t="shared" si="17"/>
        <v>0.8223215379011809</v>
      </c>
    </row>
    <row r="26" spans="2:18" x14ac:dyDescent="0.25">
      <c r="B26" s="41">
        <v>13</v>
      </c>
      <c r="C26" s="38">
        <v>13</v>
      </c>
      <c r="D26" s="38">
        <v>18</v>
      </c>
      <c r="E26" s="38">
        <v>20</v>
      </c>
      <c r="F26" s="38">
        <v>18</v>
      </c>
      <c r="G26" s="38">
        <v>19</v>
      </c>
      <c r="H26" s="38">
        <v>18</v>
      </c>
      <c r="I26" s="42">
        <v>12</v>
      </c>
      <c r="K26" s="31">
        <f t="shared" si="10"/>
        <v>6.8420018750313272E-8</v>
      </c>
      <c r="L26" s="12">
        <f t="shared" si="11"/>
        <v>6.8420018750313272E-8</v>
      </c>
      <c r="M26" s="12">
        <f t="shared" si="12"/>
        <v>0.84342239480547465</v>
      </c>
      <c r="N26" s="12">
        <f t="shared" si="13"/>
        <v>4.7165755540330538E-4</v>
      </c>
      <c r="O26" s="12">
        <f t="shared" si="14"/>
        <v>0.84342239480547465</v>
      </c>
      <c r="P26" s="12">
        <f t="shared" si="15"/>
        <v>0.14177475846107385</v>
      </c>
      <c r="Q26" s="12">
        <f t="shared" si="16"/>
        <v>0.84342239480547465</v>
      </c>
      <c r="R26" s="32">
        <f t="shared" si="17"/>
        <v>1.4568420345659153E-12</v>
      </c>
    </row>
    <row r="27" spans="2:18" x14ac:dyDescent="0.25">
      <c r="B27" s="41">
        <v>11</v>
      </c>
      <c r="C27" s="38">
        <v>16</v>
      </c>
      <c r="D27" s="38">
        <v>18</v>
      </c>
      <c r="E27" s="38">
        <v>19</v>
      </c>
      <c r="F27" s="38">
        <v>20</v>
      </c>
      <c r="G27" s="38">
        <v>18</v>
      </c>
      <c r="H27" s="38">
        <v>20</v>
      </c>
      <c r="I27" s="42">
        <v>16</v>
      </c>
      <c r="K27" s="31">
        <f t="shared" si="10"/>
        <v>2.889306457528839E-18</v>
      </c>
      <c r="L27" s="12">
        <f t="shared" si="11"/>
        <v>0.8223215379011809</v>
      </c>
      <c r="M27" s="12">
        <f t="shared" si="12"/>
        <v>0.84342239480547465</v>
      </c>
      <c r="N27" s="12">
        <f t="shared" si="13"/>
        <v>0.14177475846107385</v>
      </c>
      <c r="O27" s="12">
        <f t="shared" si="14"/>
        <v>4.7165755540330538E-4</v>
      </c>
      <c r="P27" s="12">
        <f t="shared" si="15"/>
        <v>0.84342239480547465</v>
      </c>
      <c r="Q27" s="12">
        <f t="shared" si="16"/>
        <v>4.7165755540330538E-4</v>
      </c>
      <c r="R27" s="32">
        <f t="shared" si="17"/>
        <v>0.8223215379011809</v>
      </c>
    </row>
    <row r="28" spans="2:18" x14ac:dyDescent="0.25">
      <c r="B28" s="41">
        <v>12</v>
      </c>
      <c r="C28" s="38">
        <v>14</v>
      </c>
      <c r="D28" s="38">
        <v>18</v>
      </c>
      <c r="E28" s="38">
        <v>18</v>
      </c>
      <c r="F28" s="38">
        <v>20</v>
      </c>
      <c r="G28" s="38">
        <v>20</v>
      </c>
      <c r="H28" s="38">
        <v>19</v>
      </c>
      <c r="I28" s="42">
        <v>13</v>
      </c>
      <c r="K28" s="31">
        <f t="shared" si="10"/>
        <v>1.4568420345659153E-12</v>
      </c>
      <c r="L28" s="12">
        <f t="shared" si="11"/>
        <v>2.9920986490356369E-4</v>
      </c>
      <c r="M28" s="12">
        <f t="shared" si="12"/>
        <v>0.84342239480547465</v>
      </c>
      <c r="N28" s="12">
        <f t="shared" si="13"/>
        <v>0.84342239480547465</v>
      </c>
      <c r="O28" s="12">
        <f t="shared" si="14"/>
        <v>4.7165755540330538E-4</v>
      </c>
      <c r="P28" s="12">
        <f t="shared" si="15"/>
        <v>4.7165755540330538E-4</v>
      </c>
      <c r="Q28" s="12">
        <f t="shared" si="16"/>
        <v>0.14177475846107385</v>
      </c>
      <c r="R28" s="32">
        <f t="shared" si="17"/>
        <v>6.8420018750313272E-8</v>
      </c>
    </row>
    <row r="29" spans="2:18" x14ac:dyDescent="0.25">
      <c r="B29" s="41">
        <v>12</v>
      </c>
      <c r="C29" s="38">
        <v>16</v>
      </c>
      <c r="D29" s="38">
        <v>19</v>
      </c>
      <c r="E29" s="38">
        <v>19</v>
      </c>
      <c r="F29" s="38">
        <v>18</v>
      </c>
      <c r="G29" s="38">
        <v>18</v>
      </c>
      <c r="H29" s="38">
        <v>19</v>
      </c>
      <c r="I29" s="42">
        <v>14</v>
      </c>
      <c r="K29" s="31">
        <f t="shared" si="10"/>
        <v>1.4568420345659153E-12</v>
      </c>
      <c r="L29" s="12">
        <f t="shared" si="11"/>
        <v>0.8223215379011809</v>
      </c>
      <c r="M29" s="12">
        <f t="shared" si="12"/>
        <v>0.14177475846107385</v>
      </c>
      <c r="N29" s="12">
        <f t="shared" si="13"/>
        <v>0.14177475846107385</v>
      </c>
      <c r="O29" s="12">
        <f t="shared" si="14"/>
        <v>0.84342239480547465</v>
      </c>
      <c r="P29" s="12">
        <f t="shared" si="15"/>
        <v>0.84342239480547465</v>
      </c>
      <c r="Q29" s="12">
        <f t="shared" si="16"/>
        <v>0.14177475846107385</v>
      </c>
      <c r="R29" s="32">
        <f t="shared" si="17"/>
        <v>2.9920986490356369E-4</v>
      </c>
    </row>
    <row r="30" spans="2:18" x14ac:dyDescent="0.25">
      <c r="B30" s="41">
        <v>10</v>
      </c>
      <c r="C30" s="38">
        <v>11</v>
      </c>
      <c r="D30" s="38">
        <v>20</v>
      </c>
      <c r="E30" s="38">
        <v>18</v>
      </c>
      <c r="F30" s="38">
        <v>20</v>
      </c>
      <c r="G30" s="38">
        <v>20</v>
      </c>
      <c r="H30" s="38">
        <v>18</v>
      </c>
      <c r="I30" s="42">
        <v>13</v>
      </c>
      <c r="K30" s="31">
        <f t="shared" si="10"/>
        <v>5.3373619099633035E-25</v>
      </c>
      <c r="L30" s="12">
        <f t="shared" si="11"/>
        <v>2.889306457528839E-18</v>
      </c>
      <c r="M30" s="12">
        <f t="shared" si="12"/>
        <v>4.7165755540330538E-4</v>
      </c>
      <c r="N30" s="12">
        <f t="shared" si="13"/>
        <v>0.84342239480547465</v>
      </c>
      <c r="O30" s="12">
        <f t="shared" si="14"/>
        <v>4.7165755540330538E-4</v>
      </c>
      <c r="P30" s="12">
        <f t="shared" si="15"/>
        <v>4.7165755540330538E-4</v>
      </c>
      <c r="Q30" s="12">
        <f t="shared" si="16"/>
        <v>0.84342239480547465</v>
      </c>
      <c r="R30" s="32">
        <f t="shared" si="17"/>
        <v>6.8420018750313272E-8</v>
      </c>
    </row>
    <row r="31" spans="2:18" x14ac:dyDescent="0.25">
      <c r="B31" s="41">
        <v>10</v>
      </c>
      <c r="C31" s="38">
        <v>11</v>
      </c>
      <c r="D31" s="38">
        <v>19</v>
      </c>
      <c r="E31" s="38">
        <v>19</v>
      </c>
      <c r="F31" s="38">
        <v>19</v>
      </c>
      <c r="G31" s="38">
        <v>18</v>
      </c>
      <c r="H31" s="38">
        <v>19</v>
      </c>
      <c r="I31" s="42">
        <v>15</v>
      </c>
      <c r="K31" s="31">
        <f t="shared" si="10"/>
        <v>5.3373619099633035E-25</v>
      </c>
      <c r="L31" s="12">
        <f t="shared" si="11"/>
        <v>2.889306457528839E-18</v>
      </c>
      <c r="M31" s="12">
        <f t="shared" si="12"/>
        <v>0.14177475846107385</v>
      </c>
      <c r="N31" s="12">
        <f t="shared" si="13"/>
        <v>0.14177475846107385</v>
      </c>
      <c r="O31" s="12">
        <f t="shared" si="14"/>
        <v>0.14177475846107385</v>
      </c>
      <c r="P31" s="12">
        <f t="shared" si="15"/>
        <v>0.84342239480547465</v>
      </c>
      <c r="Q31" s="12">
        <f t="shared" si="16"/>
        <v>0.14177475846107385</v>
      </c>
      <c r="R31" s="32">
        <f t="shared" si="17"/>
        <v>0.10869437584039433</v>
      </c>
    </row>
    <row r="32" spans="2:18" x14ac:dyDescent="0.25">
      <c r="B32" s="41">
        <v>10</v>
      </c>
      <c r="C32" s="38">
        <v>10</v>
      </c>
      <c r="D32" s="38">
        <v>20</v>
      </c>
      <c r="E32" s="38">
        <v>18</v>
      </c>
      <c r="F32" s="38">
        <v>20</v>
      </c>
      <c r="G32" s="38">
        <v>20</v>
      </c>
      <c r="H32" s="38">
        <v>20</v>
      </c>
      <c r="I32" s="42">
        <v>10</v>
      </c>
      <c r="K32" s="31">
        <f t="shared" si="10"/>
        <v>5.3373619099633035E-25</v>
      </c>
      <c r="L32" s="12">
        <f t="shared" si="11"/>
        <v>5.3373619099633035E-25</v>
      </c>
      <c r="M32" s="12">
        <f t="shared" si="12"/>
        <v>4.7165755540330538E-4</v>
      </c>
      <c r="N32" s="12">
        <f t="shared" si="13"/>
        <v>0.84342239480547465</v>
      </c>
      <c r="O32" s="12">
        <f t="shared" si="14"/>
        <v>4.7165755540330538E-4</v>
      </c>
      <c r="P32" s="12">
        <f t="shared" si="15"/>
        <v>4.7165755540330538E-4</v>
      </c>
      <c r="Q32" s="12">
        <f t="shared" si="16"/>
        <v>4.7165755540330538E-4</v>
      </c>
      <c r="R32" s="32">
        <f t="shared" si="17"/>
        <v>5.3373619099633035E-25</v>
      </c>
    </row>
    <row r="33" spans="2:18" x14ac:dyDescent="0.25">
      <c r="B33" s="41">
        <v>10</v>
      </c>
      <c r="C33" s="38">
        <v>15</v>
      </c>
      <c r="D33" s="38">
        <v>11</v>
      </c>
      <c r="E33" s="38">
        <v>10</v>
      </c>
      <c r="F33" s="38">
        <v>15</v>
      </c>
      <c r="G33" s="38">
        <v>16</v>
      </c>
      <c r="H33" s="38">
        <v>13</v>
      </c>
      <c r="I33" s="42">
        <v>10</v>
      </c>
      <c r="K33" s="31">
        <f t="shared" si="10"/>
        <v>5.3373619099633035E-25</v>
      </c>
      <c r="L33" s="12">
        <f t="shared" si="11"/>
        <v>0.10869437584039433</v>
      </c>
      <c r="M33" s="12">
        <f t="shared" si="12"/>
        <v>2.889306457528839E-18</v>
      </c>
      <c r="N33" s="12">
        <f t="shared" si="13"/>
        <v>5.3373619099633035E-25</v>
      </c>
      <c r="O33" s="12">
        <f t="shared" si="14"/>
        <v>0.10869437584039433</v>
      </c>
      <c r="P33" s="12">
        <f t="shared" si="15"/>
        <v>0.8223215379011809</v>
      </c>
      <c r="Q33" s="12">
        <f t="shared" si="16"/>
        <v>6.8420018750313272E-8</v>
      </c>
      <c r="R33" s="32">
        <f t="shared" si="17"/>
        <v>5.3373619099633035E-25</v>
      </c>
    </row>
    <row r="34" spans="2:18" ht="15.75" thickBot="1" x14ac:dyDescent="0.3">
      <c r="B34" s="43">
        <v>13</v>
      </c>
      <c r="C34" s="44">
        <v>10</v>
      </c>
      <c r="D34" s="44">
        <v>11</v>
      </c>
      <c r="E34" s="44">
        <v>12</v>
      </c>
      <c r="F34" s="44">
        <v>10</v>
      </c>
      <c r="G34" s="44">
        <v>15</v>
      </c>
      <c r="H34" s="44">
        <v>14</v>
      </c>
      <c r="I34" s="45">
        <v>13</v>
      </c>
      <c r="K34" s="33">
        <f t="shared" si="10"/>
        <v>6.8420018750313272E-8</v>
      </c>
      <c r="L34" s="34">
        <f t="shared" si="11"/>
        <v>5.3373619099633035E-25</v>
      </c>
      <c r="M34" s="34">
        <f t="shared" si="12"/>
        <v>2.889306457528839E-18</v>
      </c>
      <c r="N34" s="34">
        <f t="shared" si="13"/>
        <v>1.4568420345659153E-12</v>
      </c>
      <c r="O34" s="34">
        <f t="shared" si="14"/>
        <v>5.3373619099633035E-25</v>
      </c>
      <c r="P34" s="34">
        <f t="shared" si="15"/>
        <v>0.10869437584039433</v>
      </c>
      <c r="Q34" s="34">
        <f t="shared" si="16"/>
        <v>2.9920986490356369E-4</v>
      </c>
      <c r="R34" s="35">
        <f t="shared" si="17"/>
        <v>6.8420018750313272E-8</v>
      </c>
    </row>
    <row r="35" spans="2:18" x14ac:dyDescent="0.25">
      <c r="Q35" s="46" t="s">
        <v>36</v>
      </c>
      <c r="R35" s="47">
        <f>AVERAGE(K20:R33)</f>
        <v>0.24712958013906228</v>
      </c>
    </row>
    <row r="36" spans="2:18" x14ac:dyDescent="0.25">
      <c r="Q36" s="36" t="s">
        <v>37</v>
      </c>
      <c r="R36" s="12">
        <f>STDEV(K20:R33)</f>
        <v>0.3631792069345019</v>
      </c>
    </row>
    <row r="37" spans="2:18" x14ac:dyDescent="0.25">
      <c r="K37" s="9" t="s">
        <v>41</v>
      </c>
    </row>
    <row r="38" spans="2:18" ht="15.75" thickBot="1" x14ac:dyDescent="0.3"/>
    <row r="39" spans="2:18" x14ac:dyDescent="0.25">
      <c r="K39" s="28">
        <f>K21-K3</f>
        <v>0</v>
      </c>
      <c r="L39" s="29">
        <f t="shared" ref="L39:R39" si="18">L21-L3</f>
        <v>0</v>
      </c>
      <c r="M39" s="29">
        <f t="shared" si="18"/>
        <v>0</v>
      </c>
      <c r="N39" s="29">
        <f t="shared" si="18"/>
        <v>0</v>
      </c>
      <c r="O39" s="29">
        <f t="shared" si="18"/>
        <v>0</v>
      </c>
      <c r="P39" s="29">
        <f t="shared" si="18"/>
        <v>0</v>
      </c>
      <c r="Q39" s="29">
        <f t="shared" si="18"/>
        <v>0</v>
      </c>
      <c r="R39" s="30">
        <f t="shared" si="18"/>
        <v>0</v>
      </c>
    </row>
    <row r="40" spans="2:18" x14ac:dyDescent="0.25">
      <c r="K40" s="31">
        <f t="shared" ref="K40:R40" si="19">K22-K4</f>
        <v>0</v>
      </c>
      <c r="L40" s="12">
        <f t="shared" si="19"/>
        <v>0</v>
      </c>
      <c r="M40" s="12">
        <f t="shared" si="19"/>
        <v>0</v>
      </c>
      <c r="N40" s="12">
        <f t="shared" si="19"/>
        <v>0</v>
      </c>
      <c r="O40" s="12">
        <f t="shared" si="19"/>
        <v>0</v>
      </c>
      <c r="P40" s="12">
        <f t="shared" si="19"/>
        <v>0</v>
      </c>
      <c r="Q40" s="12">
        <f t="shared" si="19"/>
        <v>0</v>
      </c>
      <c r="R40" s="32">
        <f t="shared" si="19"/>
        <v>0</v>
      </c>
    </row>
    <row r="41" spans="2:18" x14ac:dyDescent="0.25">
      <c r="K41" s="31">
        <f t="shared" ref="K41:R41" si="20">K23-K5</f>
        <v>0</v>
      </c>
      <c r="L41" s="12">
        <f t="shared" si="20"/>
        <v>0</v>
      </c>
      <c r="M41" s="12">
        <f t="shared" si="20"/>
        <v>2.1100856904293752E-2</v>
      </c>
      <c r="N41" s="12">
        <f t="shared" si="20"/>
        <v>-9.8974159975569909E-2</v>
      </c>
      <c r="O41" s="12">
        <f t="shared" si="20"/>
        <v>-0.82184988034577755</v>
      </c>
      <c r="P41" s="12">
        <f t="shared" si="20"/>
        <v>-9.8974159975569909E-2</v>
      </c>
      <c r="Q41" s="12">
        <f t="shared" si="20"/>
        <v>-0.14130310090567055</v>
      </c>
      <c r="R41" s="32">
        <f t="shared" si="20"/>
        <v>0</v>
      </c>
    </row>
    <row r="42" spans="2:18" x14ac:dyDescent="0.25">
      <c r="K42" s="31">
        <f t="shared" ref="K42:R42" si="21">K24-K6</f>
        <v>0</v>
      </c>
      <c r="L42" s="12">
        <f t="shared" si="21"/>
        <v>0</v>
      </c>
      <c r="M42" s="12">
        <f t="shared" si="21"/>
        <v>-0.82184988034577755</v>
      </c>
      <c r="N42" s="12">
        <f t="shared" si="21"/>
        <v>-0.8429507372500713</v>
      </c>
      <c r="O42" s="12">
        <f t="shared" si="21"/>
        <v>2.1100856904293752E-2</v>
      </c>
      <c r="P42" s="12">
        <f t="shared" si="21"/>
        <v>-0.82184988034577755</v>
      </c>
      <c r="Q42" s="12">
        <f t="shared" si="21"/>
        <v>0</v>
      </c>
      <c r="R42" s="32">
        <f t="shared" si="21"/>
        <v>0</v>
      </c>
    </row>
    <row r="43" spans="2:18" x14ac:dyDescent="0.25">
      <c r="K43" s="31">
        <f t="shared" ref="K43:R43" si="22">K25-K7</f>
        <v>0</v>
      </c>
      <c r="L43" s="12">
        <f t="shared" si="22"/>
        <v>0</v>
      </c>
      <c r="M43" s="12">
        <f t="shared" si="22"/>
        <v>-9.8974159975569909E-2</v>
      </c>
      <c r="N43" s="12">
        <f t="shared" si="22"/>
        <v>-0.80062179631997066</v>
      </c>
      <c r="O43" s="12">
        <f t="shared" si="22"/>
        <v>-0.8429507372500713</v>
      </c>
      <c r="P43" s="12">
        <f t="shared" si="22"/>
        <v>-0.70164763634440086</v>
      </c>
      <c r="Q43" s="12">
        <f t="shared" si="22"/>
        <v>0</v>
      </c>
      <c r="R43" s="32">
        <f t="shared" si="22"/>
        <v>0</v>
      </c>
    </row>
    <row r="44" spans="2:18" x14ac:dyDescent="0.25">
      <c r="K44" s="31">
        <f t="shared" ref="K44:R44" si="23">K26-K8</f>
        <v>0</v>
      </c>
      <c r="L44" s="12">
        <f t="shared" si="23"/>
        <v>0</v>
      </c>
      <c r="M44" s="12">
        <f t="shared" si="23"/>
        <v>0</v>
      </c>
      <c r="N44" s="12">
        <f t="shared" si="23"/>
        <v>-0.82184988034577755</v>
      </c>
      <c r="O44" s="12">
        <f t="shared" si="23"/>
        <v>-9.8974159975569909E-2</v>
      </c>
      <c r="P44" s="12">
        <f t="shared" si="23"/>
        <v>-0.680546779440107</v>
      </c>
      <c r="Q44" s="12">
        <f t="shared" si="23"/>
        <v>-9.8974159975569909E-2</v>
      </c>
      <c r="R44" s="32">
        <f t="shared" si="23"/>
        <v>0</v>
      </c>
    </row>
    <row r="45" spans="2:18" x14ac:dyDescent="0.25">
      <c r="K45" s="31">
        <f t="shared" ref="K45:R45" si="24">K27-K9</f>
        <v>0</v>
      </c>
      <c r="L45" s="12">
        <f t="shared" si="24"/>
        <v>0</v>
      </c>
      <c r="M45" s="12">
        <f t="shared" si="24"/>
        <v>0</v>
      </c>
      <c r="N45" s="12">
        <f t="shared" si="24"/>
        <v>-0.80062179631997066</v>
      </c>
      <c r="O45" s="12">
        <f t="shared" si="24"/>
        <v>-0.8429507372500713</v>
      </c>
      <c r="P45" s="12">
        <f t="shared" si="24"/>
        <v>0</v>
      </c>
      <c r="Q45" s="12">
        <f t="shared" si="24"/>
        <v>-0.8429507372500713</v>
      </c>
      <c r="R45" s="32">
        <f t="shared" si="24"/>
        <v>0</v>
      </c>
    </row>
    <row r="46" spans="2:18" x14ac:dyDescent="0.25">
      <c r="K46" s="31">
        <f t="shared" ref="K46:R46" si="25">K28-K10</f>
        <v>0</v>
      </c>
      <c r="L46" s="12">
        <f t="shared" si="25"/>
        <v>0</v>
      </c>
      <c r="M46" s="12">
        <f t="shared" si="25"/>
        <v>2.1100856904293752E-2</v>
      </c>
      <c r="N46" s="12">
        <f t="shared" si="25"/>
        <v>0</v>
      </c>
      <c r="O46" s="12">
        <f t="shared" si="25"/>
        <v>-0.8429507372500713</v>
      </c>
      <c r="P46" s="12">
        <f t="shared" si="25"/>
        <v>-0.82184988034577755</v>
      </c>
      <c r="Q46" s="12">
        <f t="shared" si="25"/>
        <v>-0.70164763634440086</v>
      </c>
      <c r="R46" s="32">
        <f t="shared" si="25"/>
        <v>0</v>
      </c>
    </row>
    <row r="47" spans="2:18" x14ac:dyDescent="0.25">
      <c r="K47" s="31">
        <f t="shared" ref="K47:R47" si="26">K29-K11</f>
        <v>0</v>
      </c>
      <c r="L47" s="12">
        <f t="shared" si="26"/>
        <v>0</v>
      </c>
      <c r="M47" s="12">
        <f t="shared" si="26"/>
        <v>-0.680546779440107</v>
      </c>
      <c r="N47" s="12">
        <f t="shared" si="26"/>
        <v>-0.70164763634440086</v>
      </c>
      <c r="O47" s="12">
        <f t="shared" si="26"/>
        <v>2.1100856904293752E-2</v>
      </c>
      <c r="P47" s="12">
        <f t="shared" si="26"/>
        <v>-9.8974159975569909E-2</v>
      </c>
      <c r="Q47" s="12">
        <f t="shared" si="26"/>
        <v>-0.80062179631997066</v>
      </c>
      <c r="R47" s="32">
        <f t="shared" si="26"/>
        <v>0</v>
      </c>
    </row>
    <row r="48" spans="2:18" x14ac:dyDescent="0.25">
      <c r="K48" s="31">
        <f t="shared" ref="K48:R48" si="27">K30-K12</f>
        <v>0</v>
      </c>
      <c r="L48" s="12">
        <f t="shared" si="27"/>
        <v>0</v>
      </c>
      <c r="M48" s="12">
        <f t="shared" si="27"/>
        <v>4.7165755540330538E-4</v>
      </c>
      <c r="N48" s="12">
        <f t="shared" si="27"/>
        <v>2.1100856904293752E-2</v>
      </c>
      <c r="O48" s="12">
        <f t="shared" si="27"/>
        <v>-0.8429507372500713</v>
      </c>
      <c r="P48" s="12">
        <f t="shared" si="27"/>
        <v>-0.82184988034577755</v>
      </c>
      <c r="Q48" s="12">
        <f t="shared" si="27"/>
        <v>0</v>
      </c>
      <c r="R48" s="32">
        <f t="shared" si="27"/>
        <v>0</v>
      </c>
    </row>
    <row r="49" spans="11:18" x14ac:dyDescent="0.25">
      <c r="K49" s="31">
        <f t="shared" ref="K49:R49" si="28">K31-K13</f>
        <v>0</v>
      </c>
      <c r="L49" s="12">
        <f t="shared" si="28"/>
        <v>0</v>
      </c>
      <c r="M49" s="12">
        <f t="shared" si="28"/>
        <v>0.14177475846107385</v>
      </c>
      <c r="N49" s="12">
        <f t="shared" si="28"/>
        <v>3.3080382620679513E-2</v>
      </c>
      <c r="O49" s="12">
        <f t="shared" si="28"/>
        <v>-0.80062179631997066</v>
      </c>
      <c r="P49" s="12">
        <f t="shared" si="28"/>
        <v>2.1100856904293752E-2</v>
      </c>
      <c r="Q49" s="12">
        <f t="shared" si="28"/>
        <v>-0.680546779440107</v>
      </c>
      <c r="R49" s="32">
        <f t="shared" si="28"/>
        <v>0</v>
      </c>
    </row>
    <row r="50" spans="11:18" x14ac:dyDescent="0.25">
      <c r="K50" s="31">
        <f t="shared" ref="K50:R50" si="29">K32-K14</f>
        <v>0</v>
      </c>
      <c r="L50" s="12">
        <f t="shared" si="29"/>
        <v>0</v>
      </c>
      <c r="M50" s="12">
        <f t="shared" si="29"/>
        <v>4.7165755540330251E-4</v>
      </c>
      <c r="N50" s="12">
        <f t="shared" si="29"/>
        <v>0.84342232638545589</v>
      </c>
      <c r="O50" s="12">
        <f t="shared" si="29"/>
        <v>-0.82184988034577755</v>
      </c>
      <c r="P50" s="12">
        <f t="shared" si="29"/>
        <v>4.7165755394646335E-4</v>
      </c>
      <c r="Q50" s="12">
        <f t="shared" si="29"/>
        <v>4.7158913538455509E-4</v>
      </c>
      <c r="R50" s="32">
        <f t="shared" si="29"/>
        <v>0</v>
      </c>
    </row>
    <row r="51" spans="11:18" x14ac:dyDescent="0.25">
      <c r="K51" s="31">
        <f t="shared" ref="K51:R51" si="30">K33-K15</f>
        <v>0</v>
      </c>
      <c r="L51" s="12">
        <f t="shared" si="30"/>
        <v>0</v>
      </c>
      <c r="M51" s="12">
        <f t="shared" si="30"/>
        <v>0</v>
      </c>
      <c r="N51" s="12">
        <f t="shared" si="30"/>
        <v>0</v>
      </c>
      <c r="O51" s="12">
        <f t="shared" si="30"/>
        <v>0</v>
      </c>
      <c r="P51" s="12">
        <f t="shared" si="30"/>
        <v>0</v>
      </c>
      <c r="Q51" s="12">
        <f t="shared" si="30"/>
        <v>0</v>
      </c>
      <c r="R51" s="32">
        <f t="shared" si="30"/>
        <v>0</v>
      </c>
    </row>
    <row r="52" spans="11:18" ht="15.75" thickBot="1" x14ac:dyDescent="0.3">
      <c r="K52" s="33">
        <f t="shared" ref="K52:R52" si="31">K34-K16</f>
        <v>0</v>
      </c>
      <c r="L52" s="34">
        <f t="shared" si="31"/>
        <v>0</v>
      </c>
      <c r="M52" s="34">
        <f t="shared" si="31"/>
        <v>0</v>
      </c>
      <c r="N52" s="34">
        <f t="shared" si="31"/>
        <v>0</v>
      </c>
      <c r="O52" s="34">
        <f t="shared" si="31"/>
        <v>0</v>
      </c>
      <c r="P52" s="34">
        <f t="shared" si="31"/>
        <v>0</v>
      </c>
      <c r="Q52" s="34">
        <f t="shared" si="31"/>
        <v>0</v>
      </c>
      <c r="R52" s="35">
        <f t="shared" si="31"/>
        <v>0</v>
      </c>
    </row>
  </sheetData>
  <conditionalFormatting sqref="K3:R1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R3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R5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5901A1E5-9AE0-40CB-BE39-5691CBB7A1CD}"/>
</file>

<file path=customXml/itemProps2.xml><?xml version="1.0" encoding="utf-8"?>
<ds:datastoreItem xmlns:ds="http://schemas.openxmlformats.org/officeDocument/2006/customXml" ds:itemID="{B8191353-A7C1-40AF-978F-E7FC37A93E80}"/>
</file>

<file path=customXml/itemProps3.xml><?xml version="1.0" encoding="utf-8"?>
<ds:datastoreItem xmlns:ds="http://schemas.openxmlformats.org/officeDocument/2006/customXml" ds:itemID="{3F564FCE-BCC9-4360-B586-E0AB4C996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1</vt:lpstr>
      <vt:lpstr>Model 2</vt:lpstr>
      <vt:lpstr>Model 3</vt:lpstr>
      <vt:lpstr>AIC table</vt:lpstr>
      <vt:lpstr>Prediction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2021-02-12T15:13:27Z</dcterms:created>
  <dcterms:modified xsi:type="dcterms:W3CDTF">2024-07-26T18:05:00Z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