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13/2_Spreadsheets/"/>
    </mc:Choice>
  </mc:AlternateContent>
  <xr:revisionPtr revIDLastSave="4" documentId="8_{CBD2DA42-0285-4B77-BBB1-A3C5C5BACDB0}" xr6:coauthVersionLast="47" xr6:coauthVersionMax="47" xr10:uidLastSave="{015704C0-B6BC-4E36-B308-657118B2732B}"/>
  <bookViews>
    <workbookView xWindow="-1095" yWindow="-16320" windowWidth="29040" windowHeight="15840" xr2:uid="{1311ED55-85DB-4F14-AE0D-B62EAC0191AF}"/>
  </bookViews>
  <sheets>
    <sheet name="Normal" sheetId="2" r:id="rId1"/>
    <sheet name="Lognormal" sheetId="4" r:id="rId2"/>
    <sheet name="Binomi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6" l="1"/>
  <c r="B41" i="6"/>
  <c r="C41" i="6" s="1"/>
  <c r="B40" i="6"/>
  <c r="C40" i="6" s="1"/>
  <c r="B39" i="6"/>
  <c r="C39" i="6" s="1"/>
  <c r="B38" i="6"/>
  <c r="C38" i="6" s="1"/>
  <c r="B37" i="6"/>
  <c r="C37" i="6" s="1"/>
  <c r="B36" i="6"/>
  <c r="C36" i="6" s="1"/>
  <c r="B35" i="6"/>
  <c r="C35" i="6" s="1"/>
  <c r="B34" i="6"/>
  <c r="C34" i="6" s="1"/>
  <c r="B33" i="6"/>
  <c r="C33" i="6" s="1"/>
  <c r="B32" i="6"/>
  <c r="C32" i="6" s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10" i="4"/>
  <c r="B29" i="6"/>
  <c r="C29" i="6" s="1"/>
  <c r="B28" i="6"/>
  <c r="C28" i="6" s="1"/>
  <c r="B27" i="6"/>
  <c r="C27" i="6" s="1"/>
  <c r="B26" i="6"/>
  <c r="C26" i="6" s="1"/>
  <c r="B25" i="6"/>
  <c r="C25" i="6" s="1"/>
  <c r="B24" i="6"/>
  <c r="C24" i="6" s="1"/>
  <c r="B23" i="6"/>
  <c r="C23" i="6" s="1"/>
  <c r="B22" i="6"/>
  <c r="C22" i="6" s="1"/>
  <c r="B21" i="6"/>
  <c r="C21" i="6" s="1"/>
  <c r="B20" i="6"/>
  <c r="C20" i="6" s="1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F10" i="6" s="1"/>
  <c r="F9" i="4"/>
  <c r="F10" i="4" s="1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F9" i="2"/>
  <c r="F10" i="2" s="1"/>
  <c r="F32" i="6" l="1"/>
  <c r="G38" i="6" s="1"/>
  <c r="F33" i="6"/>
  <c r="F21" i="6"/>
  <c r="F20" i="6"/>
  <c r="G37" i="6" s="1"/>
  <c r="G39" i="6" l="1"/>
</calcChain>
</file>

<file path=xl/sharedStrings.xml><?xml version="1.0" encoding="utf-8"?>
<sst xmlns="http://schemas.openxmlformats.org/spreadsheetml/2006/main" count="55" uniqueCount="39">
  <si>
    <t>NORMAL DISTRIBUTION</t>
  </si>
  <si>
    <t>Continuous distribution, defined by 2 parameters: mean and standard deviation (SD)</t>
  </si>
  <si>
    <t>Example:</t>
  </si>
  <si>
    <t>Lambda (population growth rate)</t>
  </si>
  <si>
    <t>Mean</t>
  </si>
  <si>
    <t>SD</t>
  </si>
  <si>
    <t>Lambda</t>
  </si>
  <si>
    <t>Normal</t>
  </si>
  <si>
    <t>Cumulative</t>
  </si>
  <si>
    <t>Random #</t>
  </si>
  <si>
    <t>Draw</t>
  </si>
  <si>
    <t>LOGNORMAL DISTRIBUTION</t>
  </si>
  <si>
    <t>Continuous distribution, defined by 2 parameters: log of the mean and standard deviation (SD)</t>
  </si>
  <si>
    <t>Lognormal</t>
  </si>
  <si>
    <t>BINOMIAL DISTRIBUTION</t>
  </si>
  <si>
    <t>Discrete distribution, defined by 2 parameters: probability of success and number of trials</t>
  </si>
  <si>
    <t>Survive or die</t>
  </si>
  <si>
    <t>Prob of success</t>
  </si>
  <si>
    <t>Trials</t>
  </si>
  <si>
    <t>Survivors</t>
  </si>
  <si>
    <t>Binomial</t>
  </si>
  <si>
    <t>*Bernoulli trial = only 1 trial</t>
  </si>
  <si>
    <t>Survive?</t>
  </si>
  <si>
    <t>Survived</t>
  </si>
  <si>
    <t>Died</t>
  </si>
  <si>
    <t>Mean(log)</t>
  </si>
  <si>
    <t>SD(log)</t>
  </si>
  <si>
    <t>Probability</t>
  </si>
  <si>
    <t>Individual (M)</t>
  </si>
  <si>
    <t>Individual (F)</t>
  </si>
  <si>
    <t>Female</t>
  </si>
  <si>
    <t>Male</t>
  </si>
  <si>
    <t>Year 0</t>
  </si>
  <si>
    <t>Year 1</t>
  </si>
  <si>
    <t>FEMALES</t>
  </si>
  <si>
    <t>MALES</t>
  </si>
  <si>
    <t>SUMMARY</t>
  </si>
  <si>
    <t>Sex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</si>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</sst>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2" borderId="1" xfId="0" applyFont="1" applyFill="1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/>
    <xf numFmtId="0" fontId="0" fillId="0" borderId="1" xfId="0" applyBorder="1"/>
    <xf numFmtId="165" fontId="0" fillId="0" borderId="0" xfId="0" applyNumberFormat="1"/>
    <xf numFmtId="0" fontId="3" fillId="2" borderId="6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Normal!$A$10:$A$30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Normal!$B$10:$B$30</c:f>
              <c:numCache>
                <c:formatCode>General</c:formatCode>
                <c:ptCount val="21"/>
                <c:pt idx="0">
                  <c:v>1.1123620798546102E-4</c:v>
                </c:pt>
                <c:pt idx="1">
                  <c:v>1.6009021720693995E-3</c:v>
                </c:pt>
                <c:pt idx="2">
                  <c:v>1.477282803979336E-2</c:v>
                </c:pt>
                <c:pt idx="3">
                  <c:v>8.7406296979031614E-2</c:v>
                </c:pt>
                <c:pt idx="4">
                  <c:v>0.33159046264249559</c:v>
                </c:pt>
                <c:pt idx="5">
                  <c:v>0.80656908173047781</c:v>
                </c:pt>
                <c:pt idx="6">
                  <c:v>1.2579440923099772</c:v>
                </c:pt>
                <c:pt idx="7">
                  <c:v>1.2579440923099776</c:v>
                </c:pt>
                <c:pt idx="8">
                  <c:v>0.80656908173047781</c:v>
                </c:pt>
                <c:pt idx="9">
                  <c:v>0.33159046264249559</c:v>
                </c:pt>
                <c:pt idx="10">
                  <c:v>8.7406296979031614E-2</c:v>
                </c:pt>
                <c:pt idx="11">
                  <c:v>1.4772828039793334E-2</c:v>
                </c:pt>
                <c:pt idx="12">
                  <c:v>1.6009021720694025E-3</c:v>
                </c:pt>
                <c:pt idx="13">
                  <c:v>1.1123620798546102E-4</c:v>
                </c:pt>
                <c:pt idx="14">
                  <c:v>4.9557317157810108E-6</c:v>
                </c:pt>
                <c:pt idx="15">
                  <c:v>1.415629582151629E-7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CC-4C51-A8E2-DC87377A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88432"/>
        <c:axId val="571186464"/>
      </c:scatterChart>
      <c:valAx>
        <c:axId val="571188432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Lambda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6464"/>
        <c:crosses val="autoZero"/>
        <c:crossBetween val="midCat"/>
      </c:valAx>
      <c:valAx>
        <c:axId val="571186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8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distribution: cumulative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Normal!$A$10:$A$25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Normal!$C$10:$C$25</c:f>
              <c:numCache>
                <c:formatCode>General</c:formatCode>
                <c:ptCount val="16"/>
                <c:pt idx="0">
                  <c:v>7.3434238368946738E-6</c:v>
                </c:pt>
                <c:pt idx="1">
                  <c:v>1.2286638996515184E-4</c:v>
                </c:pt>
                <c:pt idx="2">
                  <c:v>1.3498980316300933E-3</c:v>
                </c:pt>
                <c:pt idx="3">
                  <c:v>9.8153286286453353E-3</c:v>
                </c:pt>
                <c:pt idx="4">
                  <c:v>4.7790352272814703E-2</c:v>
                </c:pt>
                <c:pt idx="5">
                  <c:v>0.15865525393145699</c:v>
                </c:pt>
                <c:pt idx="6">
                  <c:v>0.36944134018176344</c:v>
                </c:pt>
                <c:pt idx="7">
                  <c:v>0.63055865981823622</c:v>
                </c:pt>
                <c:pt idx="8">
                  <c:v>0.84134474606854304</c:v>
                </c:pt>
                <c:pt idx="9">
                  <c:v>0.9522096477271853</c:v>
                </c:pt>
                <c:pt idx="10">
                  <c:v>0.99018467137135469</c:v>
                </c:pt>
                <c:pt idx="11">
                  <c:v>0.9986501019683699</c:v>
                </c:pt>
                <c:pt idx="12">
                  <c:v>0.99987713361003483</c:v>
                </c:pt>
                <c:pt idx="13">
                  <c:v>0.9999926565761631</c:v>
                </c:pt>
                <c:pt idx="14">
                  <c:v>0.99999971334842808</c:v>
                </c:pt>
                <c:pt idx="15">
                  <c:v>0.99999999271988993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7B-4EE6-8C11-5190284F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83840"/>
        <c:axId val="571181544"/>
      </c:scatterChart>
      <c:valAx>
        <c:axId val="5711838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1544"/>
        <c:crosses val="autoZero"/>
        <c:crossBetween val="midCat"/>
      </c:valAx>
      <c:valAx>
        <c:axId val="571181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3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</a:t>
            </a:r>
            <a:r>
              <a:rPr lang="en-US" baseline="0"/>
              <a:t>n</a:t>
            </a:r>
            <a:r>
              <a:rPr lang="en-US"/>
              <a:t>ormal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Lognormal!$A$10:$A$30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Lognormal!$B$10:$B$30</c:f>
              <c:numCache>
                <c:formatCode>General</c:formatCode>
                <c:ptCount val="21"/>
                <c:pt idx="0">
                  <c:v>0</c:v>
                </c:pt>
                <c:pt idx="1">
                  <c:v>6.0009198599679346E-5</c:v>
                </c:pt>
                <c:pt idx="2">
                  <c:v>6.9556830849109935E-2</c:v>
                </c:pt>
                <c:pt idx="3">
                  <c:v>0.60677103766224982</c:v>
                </c:pt>
                <c:pt idx="4">
                  <c:v>1.1726850534320881</c:v>
                </c:pt>
                <c:pt idx="5">
                  <c:v>1.183571050355267</c:v>
                </c:pt>
                <c:pt idx="6">
                  <c:v>0.86124424859674975</c:v>
                </c:pt>
                <c:pt idx="7">
                  <c:v>0.52386511237029731</c:v>
                </c:pt>
                <c:pt idx="8">
                  <c:v>0.28756937741795313</c:v>
                </c:pt>
                <c:pt idx="9">
                  <c:v>0.14872658852069157</c:v>
                </c:pt>
                <c:pt idx="10">
                  <c:v>7.4350418344621055E-2</c:v>
                </c:pt>
                <c:pt idx="11">
                  <c:v>3.6503225180299304E-2</c:v>
                </c:pt>
                <c:pt idx="12">
                  <c:v>1.7780643333591369E-2</c:v>
                </c:pt>
                <c:pt idx="13">
                  <c:v>8.6499906343286727E-3</c:v>
                </c:pt>
                <c:pt idx="14">
                  <c:v>4.2212724712354897E-3</c:v>
                </c:pt>
                <c:pt idx="15">
                  <c:v>2.0725223043858323E-3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AA-487D-851D-93B0EA03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88432"/>
        <c:axId val="571186464"/>
      </c:scatterChart>
      <c:valAx>
        <c:axId val="571188432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Lambda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6464"/>
        <c:crosses val="autoZero"/>
        <c:crossBetween val="midCat"/>
      </c:valAx>
      <c:valAx>
        <c:axId val="571186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8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Lognormal distribution: cumulative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Lognormal!$A$10:$A$25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Lognormal!$C$10:$C$25</c:f>
              <c:numCache>
                <c:formatCode>General</c:formatCode>
                <c:ptCount val="16"/>
                <c:pt idx="0">
                  <c:v>0</c:v>
                </c:pt>
                <c:pt idx="1">
                  <c:v>8.1069454732360496E-7</c:v>
                </c:pt>
                <c:pt idx="2">
                  <c:v>3.0827726052941491E-3</c:v>
                </c:pt>
                <c:pt idx="3">
                  <c:v>6.2307908398080217E-2</c:v>
                </c:pt>
                <c:pt idx="4">
                  <c:v>0.24761051479773749</c:v>
                </c:pt>
                <c:pt idx="5">
                  <c:v>0.49206902906914129</c:v>
                </c:pt>
                <c:pt idx="6">
                  <c:v>0.69886266504076022</c:v>
                </c:pt>
                <c:pt idx="7">
                  <c:v>0.83609946290546189</c:v>
                </c:pt>
                <c:pt idx="8">
                  <c:v>0.91540144395961787</c:v>
                </c:pt>
                <c:pt idx="9">
                  <c:v>0.95767249845615476</c:v>
                </c:pt>
                <c:pt idx="10">
                  <c:v>0.97917173464195906</c:v>
                </c:pt>
                <c:pt idx="11">
                  <c:v>0.98982292666949157</c:v>
                </c:pt>
                <c:pt idx="12">
                  <c:v>0.99503056349225105</c:v>
                </c:pt>
                <c:pt idx="13">
                  <c:v>0.99756465905043856</c:v>
                </c:pt>
                <c:pt idx="14">
                  <c:v>0.99879879294635787</c:v>
                </c:pt>
                <c:pt idx="15">
                  <c:v>0.99940255229018449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55-4866-959C-24ED040FD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83840"/>
        <c:axId val="571181544"/>
      </c:scatterChart>
      <c:valAx>
        <c:axId val="5711838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1544"/>
        <c:crosses val="autoZero"/>
        <c:crossBetween val="midCat"/>
      </c:valAx>
      <c:valAx>
        <c:axId val="571181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1183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Binomial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Binomial!$A$10:$A$15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Binomial!$B$10:$B$15</c:f>
              <c:numCache>
                <c:formatCode>General</c:formatCode>
                <c:ptCount val="6"/>
                <c:pt idx="0">
                  <c:v>1.0240000000000008E-2</c:v>
                </c:pt>
                <c:pt idx="1">
                  <c:v>7.6800000000000007E-2</c:v>
                </c:pt>
                <c:pt idx="2">
                  <c:v>0.23039999999999999</c:v>
                </c:pt>
                <c:pt idx="3">
                  <c:v>0.34559999999999996</c:v>
                </c:pt>
                <c:pt idx="4">
                  <c:v>0.25919999999999999</c:v>
                </c:pt>
                <c:pt idx="5">
                  <c:v>7.7759999999999996E-2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E-4D82-A646-CACD3F5B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986848"/>
        <c:axId val="545991112"/>
      </c:barChart>
      <c:catAx>
        <c:axId val="54598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Survivors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45991112"/>
        <c:crosses val="autoZero"/>
        <c:auto val="1"/>
        <c:lblAlgn val="ctr"/>
        <c:lblOffset val="100"/>
        <c:noMultiLvlLbl val="0"/>
      </c:catAx>
      <c:valAx>
        <c:axId val="545991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4598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Binomial</a:t>
            </a:r>
            <a:r>
              <a:rPr lang="en-US" baseline="0"/>
              <a:t> distribution: cumulative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Binomial!$A$10:$A$15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Binomial!$C$10:$C$15</c:f>
              <c:numCache>
                <c:formatCode>General</c:formatCode>
                <c:ptCount val="6"/>
                <c:pt idx="0">
                  <c:v>1.0240000000000008E-2</c:v>
                </c:pt>
                <c:pt idx="1">
                  <c:v>8.704000000000002E-2</c:v>
                </c:pt>
                <c:pt idx="2">
                  <c:v>0.31744000000000006</c:v>
                </c:pt>
                <c:pt idx="3">
                  <c:v>0.66304000000000007</c:v>
                </c:pt>
                <c:pt idx="4">
                  <c:v>0.92223999999999995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B-4866-96D8-90CA5812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974384"/>
        <c:axId val="545982256"/>
      </c:barChart>
      <c:catAx>
        <c:axId val="54597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Survivors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45982256"/>
        <c:crosses val="autoZero"/>
        <c:auto val="1"/>
        <c:lblAlgn val="ctr"/>
        <c:lblOffset val="100"/>
        <c:noMultiLvlLbl val="0"/>
      </c:catAx>
      <c:valAx>
        <c:axId val="545982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4597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4</xdr:row>
      <xdr:rowOff>142875</xdr:rowOff>
    </xdr:from>
    <xdr:to>
      <xdr:col>14</xdr:col>
      <xdr:colOff>242887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A52AF7-A078-457C-B65A-C76FA3180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241299</xdr:colOff>
      <xdr:row>4</xdr:row>
      <xdr:rowOff>142875</xdr:rowOff>
    </xdr:from>
    <xdr:to>
      <xdr:col>21</xdr:col>
      <xdr:colOff>300036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A984E3-50CB-4EB8-B435-08504EA2F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4</xdr:row>
      <xdr:rowOff>142875</xdr:rowOff>
    </xdr:from>
    <xdr:to>
      <xdr:col>14</xdr:col>
      <xdr:colOff>242887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3BC55-87D5-43F4-97AC-175647D7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234950</xdr:colOff>
      <xdr:row>4</xdr:row>
      <xdr:rowOff>142875</xdr:rowOff>
    </xdr:from>
    <xdr:to>
      <xdr:col>21</xdr:col>
      <xdr:colOff>376236</xdr:colOff>
      <xdr:row>18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114CB1-CD5A-4BDA-B269-A41B19E2D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379700</xdr:colOff>
      <xdr:row>4</xdr:row>
      <xdr:rowOff>103909</xdr:rowOff>
    </xdr:from>
    <xdr:to>
      <xdr:col>14</xdr:col>
      <xdr:colOff>78364</xdr:colOff>
      <xdr:row>16</xdr:row>
      <xdr:rowOff>180109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FC02D-7484-49E6-B424-6F1D6EA33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4</xdr:row>
      <xdr:rowOff>100734</xdr:rowOff>
    </xdr:from>
    <xdr:to>
      <xdr:col>21</xdr:col>
      <xdr:colOff>18038</xdr:colOff>
      <xdr:row>17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F4185F-064E-423E-B0EB-AD1D07833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2AFD-5F5D-44A5-A293-EC2F30F3D2A2}">
  <dimension ref="A1:F25"/>
  <sheetViews>
    <sheetView tabSelected="1" zoomScaleNormal="100" workbookViewId="0"/>
  </sheetViews>
  <sheetFormatPr defaultRowHeight="14.5" x14ac:dyDescent="0.35"/>
  <cols>
    <col min="3" max="4" width="12" bestFit="1" customWidth="1"/>
    <col min="5" max="5" width="9.7265625" bestFit="1" customWidth="1"/>
  </cols>
  <sheetData>
    <row r="1" spans="1:6" x14ac:dyDescent="0.35">
      <c r="A1" s="1" t="s">
        <v>0</v>
      </c>
    </row>
    <row r="2" spans="1:6" x14ac:dyDescent="0.35">
      <c r="A2" t="s">
        <v>1</v>
      </c>
    </row>
    <row r="3" spans="1:6" x14ac:dyDescent="0.35">
      <c r="A3" s="2" t="s">
        <v>2</v>
      </c>
    </row>
    <row r="5" spans="1:6" x14ac:dyDescent="0.35">
      <c r="A5" s="1" t="s">
        <v>3</v>
      </c>
    </row>
    <row r="6" spans="1:6" x14ac:dyDescent="0.35">
      <c r="A6" s="3" t="s">
        <v>4</v>
      </c>
      <c r="B6" s="4">
        <v>1.3</v>
      </c>
    </row>
    <row r="7" spans="1:6" x14ac:dyDescent="0.35">
      <c r="A7" s="3" t="s">
        <v>5</v>
      </c>
      <c r="B7" s="5">
        <v>0.3</v>
      </c>
    </row>
    <row r="9" spans="1:6" x14ac:dyDescent="0.35">
      <c r="A9" s="6" t="s">
        <v>6</v>
      </c>
      <c r="B9" s="6" t="s">
        <v>7</v>
      </c>
      <c r="C9" s="6" t="s">
        <v>8</v>
      </c>
      <c r="E9" s="6" t="s">
        <v>9</v>
      </c>
      <c r="F9" s="7">
        <f ca="1">RAND()</f>
        <v>0.31177982271846494</v>
      </c>
    </row>
    <row r="10" spans="1:6" x14ac:dyDescent="0.35">
      <c r="A10">
        <v>0</v>
      </c>
      <c r="B10">
        <f>_xlfn.NORM.DIST(A10,$B$6,$B$7,FALSE)</f>
        <v>1.1123620798546102E-4</v>
      </c>
      <c r="C10">
        <f>_xlfn.NORM.DIST(A10,$B$6,$B$7,TRUE)</f>
        <v>7.3434238368946738E-6</v>
      </c>
      <c r="E10" s="6" t="s">
        <v>10</v>
      </c>
      <c r="F10" s="8">
        <f ca="1">_xlfn.NORM.INV(F9,B6,B7)</f>
        <v>1.1527564948060531</v>
      </c>
    </row>
    <row r="11" spans="1:6" x14ac:dyDescent="0.35">
      <c r="A11">
        <v>0.2</v>
      </c>
      <c r="B11">
        <f t="shared" ref="B11:B25" si="0">_xlfn.NORM.DIST(A11,$B$6,$B$7,FALSE)</f>
        <v>1.6009021720693995E-3</v>
      </c>
      <c r="C11">
        <f t="shared" ref="C11:C25" si="1">_xlfn.NORM.DIST(A11,$B$6,$B$7,TRUE)</f>
        <v>1.2286638996515184E-4</v>
      </c>
    </row>
    <row r="12" spans="1:6" x14ac:dyDescent="0.35">
      <c r="A12">
        <v>0.4</v>
      </c>
      <c r="B12">
        <f t="shared" si="0"/>
        <v>1.477282803979336E-2</v>
      </c>
      <c r="C12">
        <f t="shared" si="1"/>
        <v>1.3498980316300933E-3</v>
      </c>
    </row>
    <row r="13" spans="1:6" x14ac:dyDescent="0.35">
      <c r="A13">
        <v>0.6</v>
      </c>
      <c r="B13">
        <f t="shared" si="0"/>
        <v>8.7406296979031614E-2</v>
      </c>
      <c r="C13">
        <f t="shared" si="1"/>
        <v>9.8153286286453353E-3</v>
      </c>
    </row>
    <row r="14" spans="1:6" x14ac:dyDescent="0.35">
      <c r="A14">
        <v>0.8</v>
      </c>
      <c r="B14">
        <f t="shared" si="0"/>
        <v>0.33159046264249559</v>
      </c>
      <c r="C14">
        <f t="shared" si="1"/>
        <v>4.7790352272814703E-2</v>
      </c>
    </row>
    <row r="15" spans="1:6" x14ac:dyDescent="0.35">
      <c r="A15">
        <v>1</v>
      </c>
      <c r="B15">
        <f t="shared" si="0"/>
        <v>0.80656908173047781</v>
      </c>
      <c r="C15">
        <f t="shared" si="1"/>
        <v>0.15865525393145699</v>
      </c>
    </row>
    <row r="16" spans="1:6" x14ac:dyDescent="0.35">
      <c r="A16">
        <v>1.2</v>
      </c>
      <c r="B16">
        <f t="shared" si="0"/>
        <v>1.2579440923099772</v>
      </c>
      <c r="C16">
        <f t="shared" si="1"/>
        <v>0.36944134018176344</v>
      </c>
    </row>
    <row r="17" spans="1:3" x14ac:dyDescent="0.35">
      <c r="A17">
        <v>1.4</v>
      </c>
      <c r="B17">
        <f t="shared" si="0"/>
        <v>1.2579440923099776</v>
      </c>
      <c r="C17">
        <f t="shared" si="1"/>
        <v>0.63055865981823622</v>
      </c>
    </row>
    <row r="18" spans="1:3" x14ac:dyDescent="0.35">
      <c r="A18">
        <v>1.6</v>
      </c>
      <c r="B18">
        <f t="shared" si="0"/>
        <v>0.80656908173047781</v>
      </c>
      <c r="C18">
        <f t="shared" si="1"/>
        <v>0.84134474606854304</v>
      </c>
    </row>
    <row r="19" spans="1:3" x14ac:dyDescent="0.35">
      <c r="A19">
        <v>1.8</v>
      </c>
      <c r="B19">
        <f t="shared" si="0"/>
        <v>0.33159046264249559</v>
      </c>
      <c r="C19">
        <f t="shared" si="1"/>
        <v>0.9522096477271853</v>
      </c>
    </row>
    <row r="20" spans="1:3" x14ac:dyDescent="0.35">
      <c r="A20">
        <v>2</v>
      </c>
      <c r="B20">
        <f t="shared" si="0"/>
        <v>8.7406296979031614E-2</v>
      </c>
      <c r="C20">
        <f t="shared" si="1"/>
        <v>0.99018467137135469</v>
      </c>
    </row>
    <row r="21" spans="1:3" x14ac:dyDescent="0.35">
      <c r="A21">
        <v>2.2000000000000002</v>
      </c>
      <c r="B21">
        <f t="shared" si="0"/>
        <v>1.4772828039793334E-2</v>
      </c>
      <c r="C21">
        <f t="shared" si="1"/>
        <v>0.9986501019683699</v>
      </c>
    </row>
    <row r="22" spans="1:3" x14ac:dyDescent="0.35">
      <c r="A22">
        <v>2.4</v>
      </c>
      <c r="B22">
        <f t="shared" si="0"/>
        <v>1.6009021720694025E-3</v>
      </c>
      <c r="C22">
        <f t="shared" si="1"/>
        <v>0.99987713361003483</v>
      </c>
    </row>
    <row r="23" spans="1:3" x14ac:dyDescent="0.35">
      <c r="A23">
        <v>2.6</v>
      </c>
      <c r="B23">
        <f t="shared" si="0"/>
        <v>1.1123620798546102E-4</v>
      </c>
      <c r="C23">
        <f t="shared" si="1"/>
        <v>0.9999926565761631</v>
      </c>
    </row>
    <row r="24" spans="1:3" x14ac:dyDescent="0.35">
      <c r="A24">
        <v>2.8</v>
      </c>
      <c r="B24">
        <f t="shared" si="0"/>
        <v>4.9557317157810108E-6</v>
      </c>
      <c r="C24">
        <f t="shared" si="1"/>
        <v>0.99999971334842808</v>
      </c>
    </row>
    <row r="25" spans="1:3" x14ac:dyDescent="0.35">
      <c r="A25">
        <v>3</v>
      </c>
      <c r="B25">
        <f t="shared" si="0"/>
        <v>1.415629582151629E-7</v>
      </c>
      <c r="C25">
        <f t="shared" si="1"/>
        <v>0.99999999271988993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3587-E3C9-4B5A-BD2A-4062A5DF1BC5}">
  <dimension ref="A1:F25"/>
  <sheetViews>
    <sheetView zoomScaleNormal="100" workbookViewId="0"/>
  </sheetViews>
  <sheetFormatPr defaultRowHeight="14.5" x14ac:dyDescent="0.35"/>
  <cols>
    <col min="1" max="1" width="9.453125" customWidth="1"/>
    <col min="2" max="2" width="11" customWidth="1"/>
    <col min="3" max="4" width="12" bestFit="1" customWidth="1"/>
    <col min="5" max="5" width="9.7265625" bestFit="1" customWidth="1"/>
  </cols>
  <sheetData>
    <row r="1" spans="1:6" x14ac:dyDescent="0.35">
      <c r="A1" s="1" t="s">
        <v>11</v>
      </c>
    </row>
    <row r="2" spans="1:6" x14ac:dyDescent="0.35">
      <c r="A2" t="s">
        <v>12</v>
      </c>
    </row>
    <row r="3" spans="1:6" x14ac:dyDescent="0.35">
      <c r="A3" s="2" t="s">
        <v>2</v>
      </c>
    </row>
    <row r="5" spans="1:6" x14ac:dyDescent="0.35">
      <c r="A5" s="1" t="s">
        <v>3</v>
      </c>
    </row>
    <row r="6" spans="1:6" x14ac:dyDescent="0.35">
      <c r="A6" s="3" t="s">
        <v>25</v>
      </c>
      <c r="B6" s="9">
        <v>6.7000000000000002E-3</v>
      </c>
    </row>
    <row r="7" spans="1:6" x14ac:dyDescent="0.35">
      <c r="A7" s="3" t="s">
        <v>26</v>
      </c>
      <c r="B7" s="19">
        <v>0.33700000000000002</v>
      </c>
    </row>
    <row r="9" spans="1:6" x14ac:dyDescent="0.35">
      <c r="A9" s="6" t="s">
        <v>6</v>
      </c>
      <c r="B9" s="6" t="s">
        <v>13</v>
      </c>
      <c r="C9" s="6" t="s">
        <v>8</v>
      </c>
      <c r="E9" s="6" t="s">
        <v>9</v>
      </c>
      <c r="F9" s="7">
        <f ca="1">RAND()</f>
        <v>0.28617497107211076</v>
      </c>
    </row>
    <row r="10" spans="1:6" x14ac:dyDescent="0.35">
      <c r="A10">
        <v>0</v>
      </c>
      <c r="B10" t="e">
        <f>_xlfn.LOGNORM.DIST(A10,$B$6,$B$7,FALSE)</f>
        <v>#NUM!</v>
      </c>
      <c r="C10" t="e">
        <f>_xlfn.LOGNORM.DIST(A10,$B$6,$B$7,TRUE)</f>
        <v>#NUM!</v>
      </c>
      <c r="E10" s="6" t="s">
        <v>10</v>
      </c>
      <c r="F10" s="8">
        <f ca="1">_xlfn.LOGNORM.INV(F9,B6,B7)</f>
        <v>0.8322951274773458</v>
      </c>
    </row>
    <row r="11" spans="1:6" x14ac:dyDescent="0.35">
      <c r="A11">
        <v>0.2</v>
      </c>
      <c r="B11">
        <f t="shared" ref="B11:B25" si="0">_xlfn.LOGNORM.DIST(A11,$B$6,$B$7,FALSE)</f>
        <v>6.0009198599679346E-5</v>
      </c>
      <c r="C11">
        <f t="shared" ref="C11:C25" si="1">_xlfn.LOGNORM.DIST(A11,$B$6,$B$7,TRUE)</f>
        <v>8.1069454732360496E-7</v>
      </c>
    </row>
    <row r="12" spans="1:6" x14ac:dyDescent="0.35">
      <c r="A12">
        <v>0.4</v>
      </c>
      <c r="B12">
        <f t="shared" si="0"/>
        <v>6.9556830849109935E-2</v>
      </c>
      <c r="C12">
        <f t="shared" si="1"/>
        <v>3.0827726052941491E-3</v>
      </c>
    </row>
    <row r="13" spans="1:6" x14ac:dyDescent="0.35">
      <c r="A13">
        <v>0.6</v>
      </c>
      <c r="B13">
        <f t="shared" si="0"/>
        <v>0.60677103766224982</v>
      </c>
      <c r="C13">
        <f t="shared" si="1"/>
        <v>6.2307908398080217E-2</v>
      </c>
    </row>
    <row r="14" spans="1:6" x14ac:dyDescent="0.35">
      <c r="A14">
        <v>0.8</v>
      </c>
      <c r="B14">
        <f t="shared" si="0"/>
        <v>1.1726850534320881</v>
      </c>
      <c r="C14">
        <f t="shared" si="1"/>
        <v>0.24761051479773749</v>
      </c>
    </row>
    <row r="15" spans="1:6" x14ac:dyDescent="0.35">
      <c r="A15">
        <v>1</v>
      </c>
      <c r="B15">
        <f t="shared" si="0"/>
        <v>1.183571050355267</v>
      </c>
      <c r="C15">
        <f t="shared" si="1"/>
        <v>0.49206902906914129</v>
      </c>
    </row>
    <row r="16" spans="1:6" x14ac:dyDescent="0.35">
      <c r="A16">
        <v>1.2</v>
      </c>
      <c r="B16">
        <f t="shared" si="0"/>
        <v>0.86124424859674975</v>
      </c>
      <c r="C16">
        <f t="shared" si="1"/>
        <v>0.69886266504076022</v>
      </c>
    </row>
    <row r="17" spans="1:3" x14ac:dyDescent="0.35">
      <c r="A17">
        <v>1.4</v>
      </c>
      <c r="B17">
        <f t="shared" si="0"/>
        <v>0.52386511237029731</v>
      </c>
      <c r="C17">
        <f t="shared" si="1"/>
        <v>0.83609946290546189</v>
      </c>
    </row>
    <row r="18" spans="1:3" x14ac:dyDescent="0.35">
      <c r="A18">
        <v>1.6</v>
      </c>
      <c r="B18">
        <f t="shared" si="0"/>
        <v>0.28756937741795313</v>
      </c>
      <c r="C18">
        <f t="shared" si="1"/>
        <v>0.91540144395961787</v>
      </c>
    </row>
    <row r="19" spans="1:3" x14ac:dyDescent="0.35">
      <c r="A19">
        <v>1.8</v>
      </c>
      <c r="B19">
        <f t="shared" si="0"/>
        <v>0.14872658852069157</v>
      </c>
      <c r="C19">
        <f t="shared" si="1"/>
        <v>0.95767249845615476</v>
      </c>
    </row>
    <row r="20" spans="1:3" x14ac:dyDescent="0.35">
      <c r="A20">
        <v>2</v>
      </c>
      <c r="B20">
        <f t="shared" si="0"/>
        <v>7.4350418344621055E-2</v>
      </c>
      <c r="C20">
        <f t="shared" si="1"/>
        <v>0.97917173464195906</v>
      </c>
    </row>
    <row r="21" spans="1:3" x14ac:dyDescent="0.35">
      <c r="A21">
        <v>2.2000000000000002</v>
      </c>
      <c r="B21">
        <f t="shared" si="0"/>
        <v>3.6503225180299304E-2</v>
      </c>
      <c r="C21">
        <f t="shared" si="1"/>
        <v>0.98982292666949157</v>
      </c>
    </row>
    <row r="22" spans="1:3" x14ac:dyDescent="0.35">
      <c r="A22">
        <v>2.4</v>
      </c>
      <c r="B22">
        <f t="shared" si="0"/>
        <v>1.7780643333591369E-2</v>
      </c>
      <c r="C22">
        <f t="shared" si="1"/>
        <v>0.99503056349225105</v>
      </c>
    </row>
    <row r="23" spans="1:3" x14ac:dyDescent="0.35">
      <c r="A23">
        <v>2.6</v>
      </c>
      <c r="B23">
        <f t="shared" si="0"/>
        <v>8.6499906343286727E-3</v>
      </c>
      <c r="C23">
        <f t="shared" si="1"/>
        <v>0.99756465905043856</v>
      </c>
    </row>
    <row r="24" spans="1:3" x14ac:dyDescent="0.35">
      <c r="A24">
        <v>2.8</v>
      </c>
      <c r="B24">
        <f t="shared" si="0"/>
        <v>4.2212724712354897E-3</v>
      </c>
      <c r="C24">
        <f t="shared" si="1"/>
        <v>0.99879879294635787</v>
      </c>
    </row>
    <row r="25" spans="1:3" x14ac:dyDescent="0.35">
      <c r="A25">
        <v>3</v>
      </c>
      <c r="B25">
        <f t="shared" si="0"/>
        <v>2.0725223043858323E-3</v>
      </c>
      <c r="C25">
        <f t="shared" si="1"/>
        <v>0.99940255229018449</v>
      </c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5A12-C11E-4083-BB70-E8738CCA25AA}">
  <dimension ref="A1:G41"/>
  <sheetViews>
    <sheetView zoomScaleNormal="100" workbookViewId="0"/>
  </sheetViews>
  <sheetFormatPr defaultRowHeight="14.5" x14ac:dyDescent="0.35"/>
  <cols>
    <col min="1" max="1" width="14.54296875" bestFit="1" customWidth="1"/>
    <col min="2" max="2" width="10.453125" bestFit="1" customWidth="1"/>
    <col min="3" max="3" width="11.1796875" bestFit="1" customWidth="1"/>
    <col min="5" max="5" width="10.453125" bestFit="1" customWidth="1"/>
  </cols>
  <sheetData>
    <row r="1" spans="1:6" x14ac:dyDescent="0.35">
      <c r="A1" s="1" t="s">
        <v>14</v>
      </c>
    </row>
    <row r="2" spans="1:6" x14ac:dyDescent="0.35">
      <c r="A2" t="s">
        <v>15</v>
      </c>
    </row>
    <row r="3" spans="1:6" x14ac:dyDescent="0.35">
      <c r="A3" s="2" t="s">
        <v>2</v>
      </c>
    </row>
    <row r="5" spans="1:6" x14ac:dyDescent="0.35">
      <c r="A5" s="1" t="s">
        <v>16</v>
      </c>
    </row>
    <row r="6" spans="1:6" x14ac:dyDescent="0.35">
      <c r="A6" s="10" t="s">
        <v>17</v>
      </c>
      <c r="B6" s="4">
        <v>0.6</v>
      </c>
    </row>
    <row r="7" spans="1:6" x14ac:dyDescent="0.35">
      <c r="A7" s="10" t="s">
        <v>18</v>
      </c>
      <c r="B7" s="5">
        <v>5</v>
      </c>
    </row>
    <row r="9" spans="1:6" x14ac:dyDescent="0.35">
      <c r="A9" s="6" t="s">
        <v>19</v>
      </c>
      <c r="B9" s="6" t="s">
        <v>20</v>
      </c>
      <c r="C9" s="6" t="s">
        <v>8</v>
      </c>
      <c r="E9" s="6" t="s">
        <v>9</v>
      </c>
      <c r="F9" s="7">
        <f ca="1">RAND()</f>
        <v>0.3414608466868887</v>
      </c>
    </row>
    <row r="10" spans="1:6" x14ac:dyDescent="0.35">
      <c r="A10">
        <v>0</v>
      </c>
      <c r="B10">
        <f>_xlfn.BINOM.DIST(A10,$B$7,$B$6,FALSE)</f>
        <v>1.0240000000000008E-2</v>
      </c>
      <c r="C10">
        <f>_xlfn.BINOM.DIST(A10,$B$7,$B$6,TRUE)</f>
        <v>1.0240000000000008E-2</v>
      </c>
      <c r="E10" s="6" t="s">
        <v>10</v>
      </c>
      <c r="F10" s="8">
        <f ca="1">_xlfn.BINOM.INV(B7,B6,F9)</f>
        <v>3</v>
      </c>
    </row>
    <row r="11" spans="1:6" x14ac:dyDescent="0.35">
      <c r="A11">
        <v>1</v>
      </c>
      <c r="B11">
        <f t="shared" ref="B11:B15" si="0">_xlfn.BINOM.DIST(A11,$B$7,$B$6,FALSE)</f>
        <v>7.6800000000000007E-2</v>
      </c>
      <c r="C11">
        <f>_xlfn.BINOM.DIST(A11,$B$7,$B$6,TRUE)</f>
        <v>8.704000000000002E-2</v>
      </c>
    </row>
    <row r="12" spans="1:6" x14ac:dyDescent="0.35">
      <c r="A12">
        <v>2</v>
      </c>
      <c r="B12">
        <f t="shared" si="0"/>
        <v>0.23039999999999999</v>
      </c>
      <c r="C12">
        <f t="shared" ref="C12:C15" si="1">_xlfn.BINOM.DIST(A12,$B$7,$B$6,TRUE)</f>
        <v>0.31744000000000006</v>
      </c>
    </row>
    <row r="13" spans="1:6" x14ac:dyDescent="0.35">
      <c r="A13">
        <v>3</v>
      </c>
      <c r="B13">
        <f t="shared" si="0"/>
        <v>0.34559999999999996</v>
      </c>
      <c r="C13">
        <f t="shared" si="1"/>
        <v>0.66304000000000007</v>
      </c>
    </row>
    <row r="14" spans="1:6" x14ac:dyDescent="0.35">
      <c r="A14">
        <v>4</v>
      </c>
      <c r="B14">
        <f t="shared" si="0"/>
        <v>0.25919999999999999</v>
      </c>
      <c r="C14">
        <f t="shared" si="1"/>
        <v>0.92223999999999995</v>
      </c>
    </row>
    <row r="15" spans="1:6" x14ac:dyDescent="0.35">
      <c r="A15">
        <v>5</v>
      </c>
      <c r="B15">
        <f t="shared" si="0"/>
        <v>7.7759999999999996E-2</v>
      </c>
      <c r="C15">
        <f t="shared" si="1"/>
        <v>1</v>
      </c>
    </row>
    <row r="17" spans="1:6" x14ac:dyDescent="0.35">
      <c r="A17" t="s">
        <v>21</v>
      </c>
    </row>
    <row r="18" spans="1:6" x14ac:dyDescent="0.35">
      <c r="E18" s="1" t="s">
        <v>34</v>
      </c>
    </row>
    <row r="19" spans="1:6" x14ac:dyDescent="0.35">
      <c r="A19" s="6" t="s">
        <v>29</v>
      </c>
      <c r="B19" s="6" t="s">
        <v>9</v>
      </c>
      <c r="C19" s="6" t="s">
        <v>22</v>
      </c>
      <c r="E19" s="12" t="s">
        <v>27</v>
      </c>
      <c r="F19" s="13">
        <v>0.6</v>
      </c>
    </row>
    <row r="20" spans="1:6" x14ac:dyDescent="0.35">
      <c r="A20">
        <v>1</v>
      </c>
      <c r="B20" s="11">
        <f ca="1">RAND()</f>
        <v>0.85536169168441001</v>
      </c>
      <c r="C20">
        <f ca="1">IF(B20&lt;=$F$19,1,0)</f>
        <v>0</v>
      </c>
      <c r="E20" s="12" t="s">
        <v>23</v>
      </c>
      <c r="F20" s="14">
        <f ca="1">COUNTIF(C20:C29,1)</f>
        <v>6</v>
      </c>
    </row>
    <row r="21" spans="1:6" x14ac:dyDescent="0.35">
      <c r="A21">
        <v>2</v>
      </c>
      <c r="B21" s="11">
        <f t="shared" ref="B21:B41" ca="1" si="2">RAND()</f>
        <v>0.85099849455148235</v>
      </c>
      <c r="C21">
        <f t="shared" ref="C21:C29" ca="1" si="3">IF(B21&lt;=$F$19,1,0)</f>
        <v>0</v>
      </c>
      <c r="E21" s="12" t="s">
        <v>24</v>
      </c>
      <c r="F21" s="14">
        <f ca="1">COUNTIF(C20:C29,0)</f>
        <v>4</v>
      </c>
    </row>
    <row r="22" spans="1:6" x14ac:dyDescent="0.35">
      <c r="A22">
        <v>3</v>
      </c>
      <c r="B22" s="11">
        <f t="shared" ca="1" si="2"/>
        <v>5.531567832674833E-3</v>
      </c>
      <c r="C22">
        <f t="shared" ca="1" si="3"/>
        <v>1</v>
      </c>
    </row>
    <row r="23" spans="1:6" x14ac:dyDescent="0.35">
      <c r="A23">
        <v>4</v>
      </c>
      <c r="B23" s="11">
        <f t="shared" ca="1" si="2"/>
        <v>0.50728536944593638</v>
      </c>
      <c r="C23">
        <f t="shared" ca="1" si="3"/>
        <v>1</v>
      </c>
    </row>
    <row r="24" spans="1:6" x14ac:dyDescent="0.35">
      <c r="A24">
        <v>5</v>
      </c>
      <c r="B24" s="11">
        <f t="shared" ca="1" si="2"/>
        <v>0.24033727643830194</v>
      </c>
      <c r="C24">
        <f t="shared" ca="1" si="3"/>
        <v>1</v>
      </c>
    </row>
    <row r="25" spans="1:6" x14ac:dyDescent="0.35">
      <c r="A25">
        <v>6</v>
      </c>
      <c r="B25" s="11">
        <f t="shared" ca="1" si="2"/>
        <v>0.86417063431528018</v>
      </c>
      <c r="C25">
        <f t="shared" ca="1" si="3"/>
        <v>0</v>
      </c>
    </row>
    <row r="26" spans="1:6" x14ac:dyDescent="0.35">
      <c r="A26">
        <v>7</v>
      </c>
      <c r="B26" s="11">
        <f t="shared" ca="1" si="2"/>
        <v>0.41175364613721643</v>
      </c>
      <c r="C26">
        <f t="shared" ca="1" si="3"/>
        <v>1</v>
      </c>
    </row>
    <row r="27" spans="1:6" x14ac:dyDescent="0.35">
      <c r="A27">
        <v>8</v>
      </c>
      <c r="B27" s="11">
        <f t="shared" ca="1" si="2"/>
        <v>0.3022741403968674</v>
      </c>
      <c r="C27">
        <f t="shared" ca="1" si="3"/>
        <v>1</v>
      </c>
    </row>
    <row r="28" spans="1:6" x14ac:dyDescent="0.35">
      <c r="A28">
        <v>9</v>
      </c>
      <c r="B28" s="11">
        <f t="shared" ca="1" si="2"/>
        <v>0.24099910372078204</v>
      </c>
      <c r="C28">
        <f t="shared" ca="1" si="3"/>
        <v>1</v>
      </c>
    </row>
    <row r="29" spans="1:6" x14ac:dyDescent="0.35">
      <c r="A29">
        <v>10</v>
      </c>
      <c r="B29" s="11">
        <f t="shared" ca="1" si="2"/>
        <v>0.93071025521429573</v>
      </c>
      <c r="C29">
        <f t="shared" ca="1" si="3"/>
        <v>0</v>
      </c>
    </row>
    <row r="30" spans="1:6" x14ac:dyDescent="0.35">
      <c r="E30" s="1" t="s">
        <v>35</v>
      </c>
    </row>
    <row r="31" spans="1:6" x14ac:dyDescent="0.35">
      <c r="A31" s="6" t="s">
        <v>28</v>
      </c>
      <c r="B31" s="6" t="s">
        <v>9</v>
      </c>
      <c r="C31" s="6" t="s">
        <v>22</v>
      </c>
      <c r="E31" s="12" t="s">
        <v>27</v>
      </c>
      <c r="F31" s="13">
        <v>0.4</v>
      </c>
    </row>
    <row r="32" spans="1:6" x14ac:dyDescent="0.35">
      <c r="A32">
        <v>1</v>
      </c>
      <c r="B32" s="11">
        <f ca="1">RAND()</f>
        <v>0.95237958256786837</v>
      </c>
      <c r="C32">
        <f ca="1">IF(B32&lt;=$F$31,1,0)</f>
        <v>0</v>
      </c>
      <c r="E32" s="12" t="s">
        <v>23</v>
      </c>
      <c r="F32" s="14">
        <f ca="1">COUNTIF(C32:C41,1)</f>
        <v>4</v>
      </c>
    </row>
    <row r="33" spans="1:7" x14ac:dyDescent="0.35">
      <c r="A33">
        <v>2</v>
      </c>
      <c r="B33" s="11">
        <f t="shared" ca="1" si="2"/>
        <v>0.99438757319819293</v>
      </c>
      <c r="C33">
        <f t="shared" ref="C33:C41" ca="1" si="4">IF(B33&lt;=$F$31,1,0)</f>
        <v>0</v>
      </c>
      <c r="E33" s="12" t="s">
        <v>24</v>
      </c>
      <c r="F33" s="14">
        <f ca="1">COUNTIF(C32:C41,0)</f>
        <v>6</v>
      </c>
    </row>
    <row r="34" spans="1:7" x14ac:dyDescent="0.35">
      <c r="A34">
        <v>3</v>
      </c>
      <c r="B34" s="11">
        <f t="shared" ca="1" si="2"/>
        <v>0.28877123316378728</v>
      </c>
      <c r="C34">
        <f t="shared" ca="1" si="4"/>
        <v>1</v>
      </c>
    </row>
    <row r="35" spans="1:7" x14ac:dyDescent="0.35">
      <c r="A35">
        <v>4</v>
      </c>
      <c r="B35" s="11">
        <f t="shared" ca="1" si="2"/>
        <v>0.35523377150959823</v>
      </c>
      <c r="C35">
        <f t="shared" ca="1" si="4"/>
        <v>1</v>
      </c>
      <c r="E35" s="1" t="s">
        <v>36</v>
      </c>
    </row>
    <row r="36" spans="1:7" x14ac:dyDescent="0.35">
      <c r="A36">
        <v>5</v>
      </c>
      <c r="B36" s="11">
        <f t="shared" ca="1" si="2"/>
        <v>0.35560751020464154</v>
      </c>
      <c r="C36">
        <f t="shared" ca="1" si="4"/>
        <v>1</v>
      </c>
      <c r="E36" s="6" t="s">
        <v>37</v>
      </c>
      <c r="F36" s="6" t="s">
        <v>32</v>
      </c>
      <c r="G36" s="6" t="s">
        <v>33</v>
      </c>
    </row>
    <row r="37" spans="1:7" x14ac:dyDescent="0.35">
      <c r="A37">
        <v>6</v>
      </c>
      <c r="B37" s="11">
        <f t="shared" ca="1" si="2"/>
        <v>0.40933750633712807</v>
      </c>
      <c r="C37">
        <f t="shared" ca="1" si="4"/>
        <v>0</v>
      </c>
      <c r="E37" s="4" t="s">
        <v>30</v>
      </c>
      <c r="F37" s="15">
        <v>10</v>
      </c>
      <c r="G37" s="7">
        <f ca="1">F20</f>
        <v>6</v>
      </c>
    </row>
    <row r="38" spans="1:7" x14ac:dyDescent="0.35">
      <c r="A38">
        <v>7</v>
      </c>
      <c r="B38" s="11">
        <f t="shared" ca="1" si="2"/>
        <v>0.83406837402158762</v>
      </c>
      <c r="C38">
        <f t="shared" ca="1" si="4"/>
        <v>0</v>
      </c>
      <c r="E38" s="5" t="s">
        <v>31</v>
      </c>
      <c r="F38" s="16">
        <v>10</v>
      </c>
      <c r="G38" s="8">
        <f ca="1">F32</f>
        <v>4</v>
      </c>
    </row>
    <row r="39" spans="1:7" x14ac:dyDescent="0.35">
      <c r="A39">
        <v>8</v>
      </c>
      <c r="B39" s="11">
        <f t="shared" ca="1" si="2"/>
        <v>0.17614599628946237</v>
      </c>
      <c r="C39">
        <f t="shared" ca="1" si="4"/>
        <v>1</v>
      </c>
      <c r="E39" s="17" t="s">
        <v>38</v>
      </c>
      <c r="F39" s="17">
        <f>SUM(F37:F38)</f>
        <v>20</v>
      </c>
      <c r="G39" s="18">
        <f ca="1">SUM(G37:G38)</f>
        <v>10</v>
      </c>
    </row>
    <row r="40" spans="1:7" x14ac:dyDescent="0.35">
      <c r="A40">
        <v>9</v>
      </c>
      <c r="B40" s="11">
        <f t="shared" ca="1" si="2"/>
        <v>0.80624839534586878</v>
      </c>
      <c r="C40">
        <f t="shared" ca="1" si="4"/>
        <v>0</v>
      </c>
    </row>
    <row r="41" spans="1:7" x14ac:dyDescent="0.35">
      <c r="A41">
        <v>10</v>
      </c>
      <c r="B41" s="11">
        <f t="shared" ca="1" si="2"/>
        <v>0.49313107167242576</v>
      </c>
      <c r="C41">
        <f t="shared" ca="1" si="4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9DBDBD29-0275-4693-8D4B-D75D3E4F03B5}"/>
</file>

<file path=customXml/itemProps2.xml><?xml version="1.0" encoding="utf-8"?>
<ds:datastoreItem xmlns:ds="http://schemas.openxmlformats.org/officeDocument/2006/customXml" ds:itemID="{50E129F3-6422-4221-A969-FB08466992BA}"/>
</file>

<file path=customXml/itemProps3.xml><?xml version="1.0" encoding="utf-8"?>
<ds:datastoreItem xmlns:ds="http://schemas.openxmlformats.org/officeDocument/2006/customXml" ds:itemID="{4E9A211E-BDF1-4F19-B8FE-640DD8938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Normal</vt:lpstr>
      <vt:lpstr>Lognormal</vt:lpstr>
      <vt:lpstr>Binomial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2024-02-03T22:14:27Z</dcterms:created>
  <dcterms:modified xsi:type="dcterms:W3CDTF">2024-02-07T21:48:55Z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