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5/2_Spreadsheets/"/>
    </mc:Choice>
  </mc:AlternateContent>
  <xr:revisionPtr revIDLastSave="4931" documentId="8_{53A10E9B-77FE-46D7-B653-16D16DF47FAF}" xr6:coauthVersionLast="47" xr6:coauthVersionMax="47" xr10:uidLastSave="{B3F6F556-ADF2-41D6-BA63-FAE3637CE0FD}"/>
  <bookViews>
    <workbookView xWindow="-110" yWindow="-110" windowWidth="19420" windowHeight="10420" xr2:uid="{00000000-000D-0000-FFFF-FFFF00000000}"/>
  </bookViews>
  <sheets>
    <sheet name="SMART single multiple choice" sheetId="3" r:id="rId1"/>
  </sheets>
  <definedNames>
    <definedName name="solver_adj" localSheetId="0" hidden="1">'SMART single multiple choice'!$K$5:$K$12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'SMART single multiple choice'!$K$32</definedName>
    <definedName name="solver_lhs2" localSheetId="0" hidden="1">'SMART single multiple choice'!$K$35</definedName>
    <definedName name="solver_lhs3" localSheetId="0" hidden="1">'SMART single multiple choice'!$K$5:$K$12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'SMART single multiple choice'!$K$33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5</definedName>
    <definedName name="solver_rhs1" localSheetId="0" hidden="1">'SMART single multiple choice'!$K$31</definedName>
    <definedName name="solver_rhs2" localSheetId="0" hidden="1">'SMART single multiple choice'!$K$34</definedName>
    <definedName name="solver_rhs3" localSheetId="0" hidden="1">"binary"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3" l="1"/>
  <c r="B14" i="3" l="1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K32" i="3" l="1"/>
  <c r="E24" i="3"/>
  <c r="D25" i="3"/>
  <c r="C26" i="3"/>
  <c r="B23" i="3" l="1"/>
  <c r="H25" i="3"/>
  <c r="G26" i="3"/>
  <c r="F23" i="3"/>
  <c r="C19" i="3"/>
  <c r="G19" i="3"/>
  <c r="B20" i="3"/>
  <c r="F20" i="3"/>
  <c r="E21" i="3"/>
  <c r="D22" i="3"/>
  <c r="H22" i="3"/>
  <c r="C23" i="3"/>
  <c r="G23" i="3"/>
  <c r="B24" i="3"/>
  <c r="F24" i="3"/>
  <c r="E25" i="3"/>
  <c r="D26" i="3"/>
  <c r="H26" i="3"/>
  <c r="D19" i="3"/>
  <c r="H19" i="3"/>
  <c r="C20" i="3"/>
  <c r="G20" i="3"/>
  <c r="B21" i="3"/>
  <c r="F21" i="3"/>
  <c r="E22" i="3"/>
  <c r="D23" i="3"/>
  <c r="H23" i="3"/>
  <c r="C24" i="3"/>
  <c r="G24" i="3"/>
  <c r="B25" i="3"/>
  <c r="F25" i="3"/>
  <c r="E26" i="3"/>
  <c r="E19" i="3"/>
  <c r="D20" i="3"/>
  <c r="H20" i="3"/>
  <c r="C21" i="3"/>
  <c r="G21" i="3"/>
  <c r="B22" i="3"/>
  <c r="F22" i="3"/>
  <c r="E23" i="3"/>
  <c r="D24" i="3"/>
  <c r="H24" i="3"/>
  <c r="C25" i="3"/>
  <c r="G25" i="3"/>
  <c r="B26" i="3"/>
  <c r="F26" i="3"/>
  <c r="B19" i="3"/>
  <c r="F19" i="3"/>
  <c r="E20" i="3"/>
  <c r="D21" i="3"/>
  <c r="H21" i="3"/>
  <c r="C22" i="3"/>
  <c r="G22" i="3"/>
  <c r="J23" i="3" l="1"/>
  <c r="J22" i="3"/>
  <c r="J24" i="3"/>
  <c r="J19" i="3"/>
  <c r="J26" i="3"/>
  <c r="J21" i="3"/>
  <c r="J25" i="3"/>
  <c r="J20" i="3"/>
  <c r="J28" i="3" l="1"/>
  <c r="K23" i="3" s="1"/>
  <c r="K33" i="3"/>
  <c r="K26" i="3" l="1"/>
  <c r="K25" i="3"/>
  <c r="K19" i="3"/>
  <c r="K24" i="3"/>
  <c r="K21" i="3"/>
  <c r="K22" i="3"/>
  <c r="K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Reserve area measured in km2.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Amount of a priority habitat measured in km2.</t>
        </r>
      </text>
    </comment>
    <comment ref="D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Amount of a priority habitat measured in km2.</t>
        </r>
      </text>
    </comment>
    <comment ref="E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Species richness of birds (focal taxa) in the reserve.</t>
        </r>
      </text>
    </comment>
    <comment ref="F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threatened species protected by the reserve.</t>
        </r>
      </text>
    </comment>
    <comment ref="G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Likelihood of conflicts over land use with people.</t>
        </r>
      </text>
    </comment>
    <comment ref="H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Predicted economic benefits to the local economy from tourism measured in thousands of USD/year.</t>
        </r>
      </text>
    </comment>
    <comment ref="J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Cost to purchase a reserve in thousands of USD.</t>
        </r>
      </text>
    </comment>
  </commentList>
</comments>
</file>

<file path=xl/sharedStrings.xml><?xml version="1.0" encoding="utf-8"?>
<sst xmlns="http://schemas.openxmlformats.org/spreadsheetml/2006/main" count="70" uniqueCount="40">
  <si>
    <t>Score</t>
  </si>
  <si>
    <t>%</t>
  </si>
  <si>
    <t>Cost</t>
  </si>
  <si>
    <t>Choice</t>
  </si>
  <si>
    <t>GOAL</t>
  </si>
  <si>
    <t>Maximize</t>
  </si>
  <si>
    <t>Minimize</t>
  </si>
  <si>
    <t>Budget</t>
  </si>
  <si>
    <t>ALTERNATIVES</t>
  </si>
  <si>
    <t>OBJECTIVES</t>
  </si>
  <si>
    <t>Reserve</t>
  </si>
  <si>
    <t>Size</t>
  </si>
  <si>
    <t>Habitat1</t>
  </si>
  <si>
    <t>Habitat2</t>
  </si>
  <si>
    <t>Richness</t>
  </si>
  <si>
    <t>Rarity</t>
  </si>
  <si>
    <t>Conflicts</t>
  </si>
  <si>
    <t>Economic</t>
  </si>
  <si>
    <t>Cost to purchase</t>
  </si>
  <si>
    <t>A</t>
  </si>
  <si>
    <t>B</t>
  </si>
  <si>
    <t>C</t>
  </si>
  <si>
    <t>D</t>
  </si>
  <si>
    <t>E</t>
  </si>
  <si>
    <t>F</t>
  </si>
  <si>
    <t>G</t>
  </si>
  <si>
    <t>H</t>
  </si>
  <si>
    <t>MIN</t>
  </si>
  <si>
    <t>MAX</t>
  </si>
  <si>
    <t>NORMALIZED OBJECTIVES</t>
  </si>
  <si>
    <t>SUMPRODUCT</t>
  </si>
  <si>
    <t>WEIGHTS</t>
  </si>
  <si>
    <t>OPTIMIZATION</t>
  </si>
  <si>
    <t>Max reserves</t>
  </si>
  <si>
    <t>Total reserves</t>
  </si>
  <si>
    <t>Protected area networks -- conservation decision making</t>
  </si>
  <si>
    <t>(S-min)/(max-min)*100</t>
  </si>
  <si>
    <t>(S-max)/(min-max)*100</t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</si>
  <si>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maximize</t>
    </r>
    <r>
      <rPr>
        <b/>
        <sz val="11"/>
        <color theme="1"/>
        <rFont val="Calibri"/>
        <family val="2"/>
        <scheme val="minor"/>
      </rPr>
      <t xml:space="preserve">, then: </t>
    </r>
  </si>
  <si>
    <r>
      <t xml:space="preserve">If the goal is to </t>
    </r>
    <r>
      <rPr>
        <b/>
        <u/>
        <sz val="11"/>
        <color theme="1"/>
        <rFont val="Calibri"/>
        <family val="2"/>
        <scheme val="minor"/>
      </rPr>
      <t>minimize</t>
    </r>
    <r>
      <rPr>
        <b/>
        <sz val="11"/>
        <color theme="1"/>
        <rFont val="Calibri"/>
        <family val="2"/>
        <scheme val="minor"/>
      </rPr>
      <t xml:space="preserve">, then: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</si>
</sst>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8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12" xfId="0" applyBorder="1"/>
    <xf numFmtId="0" fontId="0" fillId="0" borderId="13" xfId="0" applyBorder="1"/>
    <xf numFmtId="1" fontId="0" fillId="0" borderId="14" xfId="0" applyNumberFormat="1" applyBorder="1"/>
    <xf numFmtId="1" fontId="0" fillId="0" borderId="0" xfId="0" applyNumberFormat="1"/>
    <xf numFmtId="1" fontId="0" fillId="0" borderId="13" xfId="0" applyNumberFormat="1" applyBorder="1"/>
    <xf numFmtId="0" fontId="0" fillId="0" borderId="15" xfId="0" applyBorder="1"/>
    <xf numFmtId="1" fontId="0" fillId="0" borderId="9" xfId="0" applyNumberFormat="1" applyBorder="1"/>
    <xf numFmtId="1" fontId="0" fillId="0" borderId="15" xfId="0" applyNumberFormat="1" applyBorder="1"/>
    <xf numFmtId="0" fontId="0" fillId="0" borderId="8" xfId="0" applyBorder="1"/>
    <xf numFmtId="1" fontId="0" fillId="0" borderId="12" xfId="0" applyNumberFormat="1" applyBorder="1"/>
    <xf numFmtId="0" fontId="1" fillId="0" borderId="0" xfId="0" applyFont="1"/>
    <xf numFmtId="0" fontId="5" fillId="2" borderId="8" xfId="0" applyFont="1" applyFill="1" applyBorder="1"/>
    <xf numFmtId="0" fontId="0" fillId="0" borderId="14" xfId="0" applyBorder="1"/>
    <xf numFmtId="0" fontId="5" fillId="2" borderId="7" xfId="0" applyFont="1" applyFill="1" applyBorder="1"/>
    <xf numFmtId="1" fontId="0" fillId="0" borderId="6" xfId="0" applyNumberFormat="1" applyBorder="1"/>
    <xf numFmtId="1" fontId="0" fillId="0" borderId="7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Reserve</a:t>
            </a:r>
            <a:r>
              <a:rPr lang="en-US" baseline="0"/>
              <a:t> selection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'SMART single multiple choice'!$A$19:$A$26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'SMART single multiple choice'!$K$19:$K$26</c:f>
              <c:numCache>
                <c:formatCode>0.0</c:formatCode>
                <c:ptCount val="8"/>
                <c:pt idx="0">
                  <c:v>10.192611193904234</c:v>
                </c:pt>
                <c:pt idx="1">
                  <c:v>13.632326444464745</c:v>
                </c:pt>
                <c:pt idx="2">
                  <c:v>23.032374383523184</c:v>
                </c:pt>
                <c:pt idx="3">
                  <c:v>20.187192641645439</c:v>
                </c:pt>
                <c:pt idx="4">
                  <c:v>10.714613125969523</c:v>
                </c:pt>
                <c:pt idx="5">
                  <c:v>6.9966587708480033</c:v>
                </c:pt>
                <c:pt idx="6">
                  <c:v>7.2233045305667112</c:v>
                </c:pt>
                <c:pt idx="7">
                  <c:v>8.0209189090781621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3-4691-94DC-5DBDC070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371288"/>
        <c:axId val="598371944"/>
      </c:barChart>
      <c:catAx>
        <c:axId val="598371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8371944"/>
        <c:crosses val="autoZero"/>
        <c:auto val="1"/>
        <c:lblAlgn val="ctr"/>
        <c:lblOffset val="100"/>
        <c:noMultiLvlLbl val="0"/>
      </c:catAx>
      <c:valAx>
        <c:axId val="59837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Decision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837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790863</xdr:colOff>
      <xdr:row>28</xdr:row>
      <xdr:rowOff>12988</xdr:rowOff>
    </xdr:from>
    <xdr:to>
      <xdr:col>8</xdr:col>
      <xdr:colOff>2885</xdr:colOff>
      <xdr:row>42</xdr:row>
      <xdr:rowOff>89188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abSelected="1" topLeftCell="A19" zoomScale="110" zoomScaleNormal="110" workbookViewId="0"/>
  </sheetViews>
  <sheetFormatPr defaultRowHeight="14.5" x14ac:dyDescent="0.35"/>
  <cols>
    <col min="1" max="1" width="14" customWidth="1"/>
    <col min="2" max="7" width="13.26953125" customWidth="1"/>
    <col min="8" max="8" width="13.26953125" bestFit="1" customWidth="1"/>
    <col min="9" max="9" width="2.1796875" customWidth="1"/>
    <col min="10" max="10" width="16.26953125" bestFit="1" customWidth="1"/>
  </cols>
  <sheetData>
    <row r="1" spans="1:11" x14ac:dyDescent="0.35">
      <c r="A1" s="21" t="s">
        <v>35</v>
      </c>
    </row>
    <row r="3" spans="1:11" x14ac:dyDescent="0.35">
      <c r="A3" s="3" t="s">
        <v>8</v>
      </c>
      <c r="B3" s="33" t="s">
        <v>9</v>
      </c>
      <c r="C3" s="34"/>
      <c r="D3" s="34"/>
      <c r="E3" s="34"/>
      <c r="F3" s="34"/>
      <c r="G3" s="34"/>
      <c r="H3" s="35"/>
    </row>
    <row r="4" spans="1:11" x14ac:dyDescent="0.35">
      <c r="A4" s="3" t="s">
        <v>10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J4" s="22" t="s">
        <v>18</v>
      </c>
      <c r="K4" s="22" t="s">
        <v>3</v>
      </c>
    </row>
    <row r="5" spans="1:11" x14ac:dyDescent="0.35">
      <c r="A5" s="8" t="s">
        <v>19</v>
      </c>
      <c r="B5" s="4">
        <v>678</v>
      </c>
      <c r="C5" s="1">
        <v>330</v>
      </c>
      <c r="D5" s="1">
        <v>213</v>
      </c>
      <c r="E5" s="1">
        <v>45</v>
      </c>
      <c r="F5" s="1">
        <v>0.4</v>
      </c>
      <c r="G5" s="1">
        <v>0.2</v>
      </c>
      <c r="H5" s="2">
        <v>120</v>
      </c>
      <c r="J5" s="8">
        <v>110</v>
      </c>
      <c r="K5" s="8">
        <v>1</v>
      </c>
    </row>
    <row r="6" spans="1:11" x14ac:dyDescent="0.35">
      <c r="A6" s="11" t="s">
        <v>20</v>
      </c>
      <c r="B6" s="23">
        <v>843</v>
      </c>
      <c r="C6">
        <v>600</v>
      </c>
      <c r="D6">
        <v>110</v>
      </c>
      <c r="E6">
        <v>36</v>
      </c>
      <c r="F6">
        <v>0.6</v>
      </c>
      <c r="G6">
        <v>0.1</v>
      </c>
      <c r="H6" s="12">
        <v>200</v>
      </c>
      <c r="J6" s="11">
        <v>350</v>
      </c>
      <c r="K6" s="11">
        <v>0</v>
      </c>
    </row>
    <row r="7" spans="1:11" x14ac:dyDescent="0.35">
      <c r="A7" s="11" t="s">
        <v>21</v>
      </c>
      <c r="B7" s="23">
        <v>2038</v>
      </c>
      <c r="C7">
        <v>409</v>
      </c>
      <c r="D7">
        <v>1100</v>
      </c>
      <c r="E7">
        <v>214</v>
      </c>
      <c r="F7">
        <v>0.8</v>
      </c>
      <c r="G7">
        <v>0.7</v>
      </c>
      <c r="H7" s="12">
        <v>580</v>
      </c>
      <c r="J7" s="11">
        <v>650</v>
      </c>
      <c r="K7" s="11">
        <v>0</v>
      </c>
    </row>
    <row r="8" spans="1:11" x14ac:dyDescent="0.35">
      <c r="A8" s="11" t="s">
        <v>22</v>
      </c>
      <c r="B8" s="23">
        <v>1098</v>
      </c>
      <c r="C8">
        <v>455</v>
      </c>
      <c r="D8">
        <v>319</v>
      </c>
      <c r="E8">
        <v>190</v>
      </c>
      <c r="F8">
        <v>0.5</v>
      </c>
      <c r="G8">
        <v>0.3</v>
      </c>
      <c r="H8" s="12">
        <v>600</v>
      </c>
      <c r="J8" s="11">
        <v>500</v>
      </c>
      <c r="K8" s="11">
        <v>1</v>
      </c>
    </row>
    <row r="9" spans="1:11" x14ac:dyDescent="0.35">
      <c r="A9" s="11" t="s">
        <v>23</v>
      </c>
      <c r="B9" s="23">
        <v>650</v>
      </c>
      <c r="C9">
        <v>130</v>
      </c>
      <c r="D9">
        <v>244</v>
      </c>
      <c r="E9">
        <v>102</v>
      </c>
      <c r="F9">
        <v>0.4</v>
      </c>
      <c r="G9">
        <v>0.4</v>
      </c>
      <c r="H9" s="12">
        <v>230</v>
      </c>
      <c r="J9" s="11">
        <v>400</v>
      </c>
      <c r="K9" s="11">
        <v>0</v>
      </c>
    </row>
    <row r="10" spans="1:11" x14ac:dyDescent="0.35">
      <c r="A10" s="11" t="s">
        <v>24</v>
      </c>
      <c r="B10" s="23">
        <v>93</v>
      </c>
      <c r="C10">
        <v>45</v>
      </c>
      <c r="D10">
        <v>20</v>
      </c>
      <c r="E10">
        <v>67</v>
      </c>
      <c r="F10">
        <v>0.1</v>
      </c>
      <c r="G10">
        <v>0.1</v>
      </c>
      <c r="H10" s="12">
        <v>98</v>
      </c>
      <c r="J10" s="11">
        <v>175</v>
      </c>
      <c r="K10" s="11">
        <v>0</v>
      </c>
    </row>
    <row r="11" spans="1:11" x14ac:dyDescent="0.35">
      <c r="A11" s="11" t="s">
        <v>25</v>
      </c>
      <c r="B11" s="23">
        <v>462</v>
      </c>
      <c r="C11">
        <v>400</v>
      </c>
      <c r="D11">
        <v>25</v>
      </c>
      <c r="E11">
        <v>82</v>
      </c>
      <c r="F11">
        <v>0.4</v>
      </c>
      <c r="G11">
        <v>0.8</v>
      </c>
      <c r="H11" s="12">
        <v>300</v>
      </c>
      <c r="J11" s="11">
        <v>200</v>
      </c>
      <c r="K11" s="11">
        <v>0</v>
      </c>
    </row>
    <row r="12" spans="1:11" x14ac:dyDescent="0.35">
      <c r="A12" s="7" t="s">
        <v>26</v>
      </c>
      <c r="B12" s="5">
        <v>102</v>
      </c>
      <c r="C12" s="16">
        <v>92</v>
      </c>
      <c r="D12" s="16">
        <v>5</v>
      </c>
      <c r="E12" s="16">
        <v>65</v>
      </c>
      <c r="F12" s="16">
        <v>0.3</v>
      </c>
      <c r="G12" s="16">
        <v>0.1</v>
      </c>
      <c r="H12" s="6">
        <v>65</v>
      </c>
      <c r="J12" s="7">
        <v>50</v>
      </c>
      <c r="K12" s="7">
        <v>1</v>
      </c>
    </row>
    <row r="13" spans="1:11" x14ac:dyDescent="0.35">
      <c r="A13" s="3" t="s">
        <v>4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6</v>
      </c>
      <c r="H13" s="19" t="s">
        <v>5</v>
      </c>
    </row>
    <row r="14" spans="1:11" x14ac:dyDescent="0.35">
      <c r="A14" s="21" t="s">
        <v>27</v>
      </c>
      <c r="B14">
        <f>MIN(B5:B12)</f>
        <v>93</v>
      </c>
      <c r="C14">
        <f>MIN(C5:C12)</f>
        <v>45</v>
      </c>
      <c r="D14">
        <f>MIN(D5:D12)</f>
        <v>5</v>
      </c>
      <c r="E14">
        <f t="shared" ref="E14:H14" si="0">MIN(E5:E12)</f>
        <v>36</v>
      </c>
      <c r="F14">
        <f t="shared" si="0"/>
        <v>0.1</v>
      </c>
      <c r="G14">
        <f t="shared" si="0"/>
        <v>0.1</v>
      </c>
      <c r="H14">
        <f t="shared" si="0"/>
        <v>65</v>
      </c>
    </row>
    <row r="15" spans="1:11" x14ac:dyDescent="0.35">
      <c r="A15" s="21" t="s">
        <v>28</v>
      </c>
      <c r="B15">
        <f>MAX(B5:B12)</f>
        <v>2038</v>
      </c>
      <c r="C15">
        <f>MAX(C5:C12)</f>
        <v>600</v>
      </c>
      <c r="D15">
        <f t="shared" ref="D15:H15" si="1">MAX(D5:D12)</f>
        <v>1100</v>
      </c>
      <c r="E15">
        <f t="shared" si="1"/>
        <v>214</v>
      </c>
      <c r="F15">
        <f t="shared" si="1"/>
        <v>0.8</v>
      </c>
      <c r="G15">
        <f t="shared" si="1"/>
        <v>0.8</v>
      </c>
      <c r="H15">
        <f t="shared" si="1"/>
        <v>600</v>
      </c>
    </row>
    <row r="17" spans="1:11" x14ac:dyDescent="0.35">
      <c r="A17" s="3" t="s">
        <v>8</v>
      </c>
      <c r="B17" s="33" t="s">
        <v>29</v>
      </c>
      <c r="C17" s="34"/>
      <c r="D17" s="34"/>
      <c r="E17" s="34"/>
      <c r="F17" s="34"/>
      <c r="G17" s="34"/>
      <c r="H17" s="35"/>
    </row>
    <row r="18" spans="1:11" x14ac:dyDescent="0.35">
      <c r="A18" s="3" t="s">
        <v>10</v>
      </c>
      <c r="B18" s="24" t="s">
        <v>11</v>
      </c>
      <c r="C18" s="24" t="s">
        <v>12</v>
      </c>
      <c r="D18" s="24" t="s">
        <v>13</v>
      </c>
      <c r="E18" s="24" t="s">
        <v>14</v>
      </c>
      <c r="F18" s="24" t="s">
        <v>15</v>
      </c>
      <c r="G18" s="24" t="s">
        <v>16</v>
      </c>
      <c r="H18" s="24" t="s">
        <v>17</v>
      </c>
      <c r="J18" s="22" t="s">
        <v>30</v>
      </c>
      <c r="K18" s="22" t="s">
        <v>1</v>
      </c>
    </row>
    <row r="19" spans="1:11" x14ac:dyDescent="0.35">
      <c r="A19" s="4" t="s">
        <v>19</v>
      </c>
      <c r="B19" s="9">
        <f>(B5-$B$14)/($B$15-$B$14)*100</f>
        <v>30.077120822622106</v>
      </c>
      <c r="C19" s="10">
        <f>(C5-$C$14)/($C$15-$C$14)*100</f>
        <v>51.351351351351347</v>
      </c>
      <c r="D19" s="10">
        <f>(D5-$D$14)/($D$15-$D$14)*100</f>
        <v>18.995433789954337</v>
      </c>
      <c r="E19" s="10">
        <f>(E5-$E$14)/($E$15-$E$14)*100</f>
        <v>5.0561797752808983</v>
      </c>
      <c r="F19" s="10">
        <f>(F5-$F$14)/($F$15-$F$14)*100</f>
        <v>42.857142857142861</v>
      </c>
      <c r="G19" s="10">
        <f>(G5-$G$15)/($G$14-$G$15)*100</f>
        <v>85.714285714285722</v>
      </c>
      <c r="H19" s="25">
        <f>(H5-$H$14)/($H$15-$H$14)*100</f>
        <v>10.2803738317757</v>
      </c>
      <c r="J19" s="26">
        <f>SUMPRODUCT(B19:H19,$B$28:$H$28)</f>
        <v>3565.7484022840813</v>
      </c>
      <c r="K19" s="27">
        <f>J19/$J$28*100</f>
        <v>10.192611193904234</v>
      </c>
    </row>
    <row r="20" spans="1:11" x14ac:dyDescent="0.35">
      <c r="A20" s="23" t="s">
        <v>20</v>
      </c>
      <c r="B20" s="13">
        <f t="shared" ref="B20:B26" si="2">(B6-$B$14)/($B$15-$B$14)*100</f>
        <v>38.560411311053983</v>
      </c>
      <c r="C20" s="14">
        <f t="shared" ref="C20:C26" si="3">(C6-$C$14)/($C$15-$C$14)*100</f>
        <v>100</v>
      </c>
      <c r="D20" s="14">
        <f t="shared" ref="D20:D26" si="4">(D6-$D$14)/($D$15-$D$14)*100</f>
        <v>9.5890410958904102</v>
      </c>
      <c r="E20" s="14">
        <f t="shared" ref="E20:E26" si="5">(E6-$E$14)/($E$15-$E$14)*100</f>
        <v>0</v>
      </c>
      <c r="F20" s="14">
        <f t="shared" ref="F20:F26" si="6">(F6-$F$14)/($F$15-$F$14)*100</f>
        <v>71.428571428571416</v>
      </c>
      <c r="G20" s="14">
        <f t="shared" ref="G20:G26" si="7">(G6-$G$15)/($G$14-$G$15)*100</f>
        <v>100</v>
      </c>
      <c r="H20" s="15">
        <f t="shared" ref="H20:H26" si="8">(H6-$H$14)/($H$15-$H$14)*100</f>
        <v>25.233644859813083</v>
      </c>
      <c r="J20" s="20">
        <f t="shared" ref="J20:J26" si="9">SUMPRODUCT(B20:H20,$B$28:$H$28)</f>
        <v>4769.0866760262998</v>
      </c>
      <c r="K20" s="28">
        <f t="shared" ref="K20:K26" si="10">J20/$J$28*100</f>
        <v>13.632326444464745</v>
      </c>
    </row>
    <row r="21" spans="1:11" x14ac:dyDescent="0.35">
      <c r="A21" s="23" t="s">
        <v>21</v>
      </c>
      <c r="B21" s="13">
        <f t="shared" si="2"/>
        <v>100</v>
      </c>
      <c r="C21" s="14">
        <f t="shared" si="3"/>
        <v>65.585585585585576</v>
      </c>
      <c r="D21" s="14">
        <f t="shared" si="4"/>
        <v>100</v>
      </c>
      <c r="E21" s="14">
        <f t="shared" si="5"/>
        <v>100</v>
      </c>
      <c r="F21" s="14">
        <f t="shared" si="6"/>
        <v>100</v>
      </c>
      <c r="G21" s="14">
        <f t="shared" si="7"/>
        <v>14.285714285714295</v>
      </c>
      <c r="H21" s="15">
        <f t="shared" si="8"/>
        <v>96.261682242990659</v>
      </c>
      <c r="J21" s="20">
        <f t="shared" si="9"/>
        <v>8057.5674472870742</v>
      </c>
      <c r="K21" s="28">
        <f t="shared" si="10"/>
        <v>23.032374383523184</v>
      </c>
    </row>
    <row r="22" spans="1:11" x14ac:dyDescent="0.35">
      <c r="A22" s="23" t="s">
        <v>22</v>
      </c>
      <c r="B22" s="13">
        <f t="shared" si="2"/>
        <v>51.670951156812336</v>
      </c>
      <c r="C22" s="14">
        <f t="shared" si="3"/>
        <v>73.873873873873876</v>
      </c>
      <c r="D22" s="14">
        <f t="shared" si="4"/>
        <v>28.675799086757991</v>
      </c>
      <c r="E22" s="14">
        <f t="shared" si="5"/>
        <v>86.516853932584269</v>
      </c>
      <c r="F22" s="14">
        <f t="shared" si="6"/>
        <v>57.142857142857139</v>
      </c>
      <c r="G22" s="14">
        <f t="shared" si="7"/>
        <v>71.428571428571416</v>
      </c>
      <c r="H22" s="15">
        <f t="shared" si="8"/>
        <v>100</v>
      </c>
      <c r="J22" s="20">
        <f t="shared" si="9"/>
        <v>7062.2187523053772</v>
      </c>
      <c r="K22" s="28">
        <f t="shared" si="10"/>
        <v>20.187192641645439</v>
      </c>
    </row>
    <row r="23" spans="1:11" x14ac:dyDescent="0.35">
      <c r="A23" s="23" t="s">
        <v>23</v>
      </c>
      <c r="B23" s="13">
        <f t="shared" si="2"/>
        <v>28.637532133676093</v>
      </c>
      <c r="C23" s="14">
        <f t="shared" si="3"/>
        <v>15.315315315315313</v>
      </c>
      <c r="D23" s="14">
        <f t="shared" si="4"/>
        <v>21.826484018264843</v>
      </c>
      <c r="E23" s="14">
        <f t="shared" si="5"/>
        <v>37.078651685393261</v>
      </c>
      <c r="F23" s="14">
        <f t="shared" si="6"/>
        <v>42.857142857142861</v>
      </c>
      <c r="G23" s="14">
        <f t="shared" si="7"/>
        <v>57.142857142857139</v>
      </c>
      <c r="H23" s="15">
        <f t="shared" si="8"/>
        <v>30.841121495327101</v>
      </c>
      <c r="J23" s="20">
        <f t="shared" si="9"/>
        <v>3748.3637811934805</v>
      </c>
      <c r="K23" s="28">
        <f t="shared" si="10"/>
        <v>10.714613125969523</v>
      </c>
    </row>
    <row r="24" spans="1:11" x14ac:dyDescent="0.35">
      <c r="A24" s="23" t="s">
        <v>24</v>
      </c>
      <c r="B24" s="13">
        <f t="shared" si="2"/>
        <v>0</v>
      </c>
      <c r="C24" s="14">
        <f t="shared" si="3"/>
        <v>0</v>
      </c>
      <c r="D24" s="14">
        <f t="shared" si="4"/>
        <v>1.3698630136986301</v>
      </c>
      <c r="E24" s="14">
        <f t="shared" si="5"/>
        <v>17.415730337078653</v>
      </c>
      <c r="F24" s="14">
        <f t="shared" si="6"/>
        <v>0</v>
      </c>
      <c r="G24" s="14">
        <f t="shared" si="7"/>
        <v>100</v>
      </c>
      <c r="H24" s="15">
        <f t="shared" si="8"/>
        <v>6.1682242990654199</v>
      </c>
      <c r="J24" s="20">
        <f t="shared" si="9"/>
        <v>2447.6872862960477</v>
      </c>
      <c r="K24" s="28">
        <f t="shared" si="10"/>
        <v>6.9966587708480033</v>
      </c>
    </row>
    <row r="25" spans="1:11" x14ac:dyDescent="0.35">
      <c r="A25" s="23" t="s">
        <v>25</v>
      </c>
      <c r="B25" s="13">
        <f t="shared" si="2"/>
        <v>18.971722365038559</v>
      </c>
      <c r="C25" s="14">
        <f t="shared" si="3"/>
        <v>63.963963963963963</v>
      </c>
      <c r="D25" s="14">
        <f t="shared" si="4"/>
        <v>1.8264840182648401</v>
      </c>
      <c r="E25" s="14">
        <f t="shared" si="5"/>
        <v>25.842696629213485</v>
      </c>
      <c r="F25" s="14">
        <f t="shared" si="6"/>
        <v>42.857142857142861</v>
      </c>
      <c r="G25" s="14">
        <f t="shared" si="7"/>
        <v>0</v>
      </c>
      <c r="H25" s="15">
        <f t="shared" si="8"/>
        <v>43.925233644859816</v>
      </c>
      <c r="J25" s="20">
        <f t="shared" si="9"/>
        <v>2526.9762673262248</v>
      </c>
      <c r="K25" s="28">
        <f t="shared" si="10"/>
        <v>7.2233045305667112</v>
      </c>
    </row>
    <row r="26" spans="1:11" x14ac:dyDescent="0.35">
      <c r="A26" s="5" t="s">
        <v>26</v>
      </c>
      <c r="B26" s="17">
        <f t="shared" si="2"/>
        <v>0.46272493573264784</v>
      </c>
      <c r="C26" s="18">
        <f t="shared" si="3"/>
        <v>8.4684684684684672</v>
      </c>
      <c r="D26" s="18">
        <f t="shared" si="4"/>
        <v>0</v>
      </c>
      <c r="E26" s="18">
        <f t="shared" si="5"/>
        <v>16.292134831460675</v>
      </c>
      <c r="F26" s="18">
        <f t="shared" si="6"/>
        <v>28.571428571428566</v>
      </c>
      <c r="G26" s="18">
        <f t="shared" si="7"/>
        <v>100</v>
      </c>
      <c r="H26" s="29">
        <f t="shared" si="8"/>
        <v>0</v>
      </c>
      <c r="J26" s="30">
        <f t="shared" si="9"/>
        <v>2806.0109662576374</v>
      </c>
      <c r="K26" s="31">
        <f t="shared" si="10"/>
        <v>8.0209189090781621</v>
      </c>
    </row>
    <row r="27" spans="1:11" x14ac:dyDescent="0.35">
      <c r="A27" s="3" t="s">
        <v>4</v>
      </c>
      <c r="B27" s="7" t="s">
        <v>5</v>
      </c>
      <c r="C27" s="7" t="s">
        <v>5</v>
      </c>
      <c r="D27" s="7" t="s">
        <v>5</v>
      </c>
      <c r="E27" s="7" t="s">
        <v>5</v>
      </c>
      <c r="F27" s="7" t="s">
        <v>5</v>
      </c>
      <c r="G27" s="7" t="s">
        <v>6</v>
      </c>
      <c r="H27" s="7" t="s">
        <v>5</v>
      </c>
    </row>
    <row r="28" spans="1:11" x14ac:dyDescent="0.35">
      <c r="A28" s="3" t="s">
        <v>31</v>
      </c>
      <c r="B28" s="19">
        <v>20</v>
      </c>
      <c r="C28" s="19">
        <v>5</v>
      </c>
      <c r="D28" s="19">
        <v>5</v>
      </c>
      <c r="E28" s="19">
        <v>20</v>
      </c>
      <c r="F28" s="19">
        <v>15</v>
      </c>
      <c r="G28" s="19">
        <v>20</v>
      </c>
      <c r="H28" s="19">
        <v>15</v>
      </c>
      <c r="J28" s="14">
        <f>SUM(J19:J26)</f>
        <v>34983.659578976221</v>
      </c>
    </row>
    <row r="30" spans="1:11" x14ac:dyDescent="0.35">
      <c r="A30" s="21" t="s">
        <v>38</v>
      </c>
      <c r="J30" s="36" t="s">
        <v>32</v>
      </c>
      <c r="K30" s="36"/>
    </row>
    <row r="31" spans="1:11" x14ac:dyDescent="0.35">
      <c r="A31" s="32" t="s">
        <v>36</v>
      </c>
      <c r="J31" s="19" t="s">
        <v>7</v>
      </c>
      <c r="K31" s="2">
        <v>700</v>
      </c>
    </row>
    <row r="32" spans="1:11" x14ac:dyDescent="0.35">
      <c r="J32" s="19" t="s">
        <v>2</v>
      </c>
      <c r="K32" s="12">
        <f>SUMPRODUCT(K5:K12,J5:J12)</f>
        <v>660</v>
      </c>
    </row>
    <row r="33" spans="1:11" x14ac:dyDescent="0.35">
      <c r="A33" s="21" t="s">
        <v>39</v>
      </c>
      <c r="J33" s="19" t="s">
        <v>0</v>
      </c>
      <c r="K33" s="29">
        <f>SUMPRODUCT(K5:K12,J19:J26)</f>
        <v>13433.978120847096</v>
      </c>
    </row>
    <row r="34" spans="1:11" x14ac:dyDescent="0.35">
      <c r="A34" s="32" t="s">
        <v>37</v>
      </c>
      <c r="J34" s="19" t="s">
        <v>33</v>
      </c>
      <c r="K34" s="8">
        <v>3</v>
      </c>
    </row>
    <row r="35" spans="1:11" x14ac:dyDescent="0.35">
      <c r="J35" s="19" t="s">
        <v>34</v>
      </c>
      <c r="K35" s="7">
        <f>SUM(K5:K12)</f>
        <v>3</v>
      </c>
    </row>
  </sheetData>
  <mergeCells count="3">
    <mergeCell ref="B3:H3"/>
    <mergeCell ref="B17:H17"/>
    <mergeCell ref="J30:K30"/>
  </mergeCells>
  <conditionalFormatting sqref="K5:K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AC8B46D6-A531-4986-8DC5-91A8182FF0E6}"/>
</file>

<file path=customXml/itemProps2.xml><?xml version="1.0" encoding="utf-8"?>
<ds:datastoreItem xmlns:ds="http://schemas.openxmlformats.org/officeDocument/2006/customXml" ds:itemID="{38C7322A-733B-4AF4-BA95-A3D1B121C339}"/>
</file>

<file path=customXml/itemProps3.xml><?xml version="1.0" encoding="utf-8"?>
<ds:datastoreItem xmlns:ds="http://schemas.openxmlformats.org/officeDocument/2006/customXml" ds:itemID="{B01BB64E-6662-42E5-91D7-A143E8515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SMART single multiple choice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2022-04-04T20:01:31Z</dcterms:created>
  <dcterms:modified xsi:type="dcterms:W3CDTF">2024-05-07T15:09:50Z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