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style2.xml" ContentType="application/vnd.ms-office.chartstyle+xml"/>
  <Override PartName="/xl/charts/chart3.xml" ContentType="application/vnd.openxmlformats-officedocument.drawingml.chart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vmoffice-my.sharepoint.com/personal/jmurdoch_uvm_edu/Documents/Desktop/Conservation_Biology_v2/Chapter 17/2_Spreadsheets/"/>
    </mc:Choice>
  </mc:AlternateContent>
  <xr:revisionPtr revIDLastSave="580" documentId="8_{436CA971-8456-474D-A5A6-D56C128FEDA4}" xr6:coauthVersionLast="47" xr6:coauthVersionMax="47" xr10:uidLastSave="{F5C80B05-2739-4E97-9608-E2BB49D7983A}"/>
  <bookViews>
    <workbookView xWindow="-110" yWindow="-110" windowWidth="19420" windowHeight="10420" xr2:uid="{FEB387FE-C313-4322-A345-F6BDDF0A1B8B}"/>
  </bookViews>
  <sheets>
    <sheet name="Reference" sheetId="2" r:id="rId1"/>
    <sheet name="GP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2" i="1" l="1"/>
  <c r="D23" i="1"/>
  <c r="D24" i="1"/>
  <c r="D25" i="1"/>
  <c r="D26" i="1"/>
  <c r="D27" i="1"/>
  <c r="D28" i="1"/>
  <c r="D29" i="1"/>
  <c r="D30" i="1"/>
  <c r="D31" i="1"/>
  <c r="D32" i="1"/>
  <c r="D33" i="1"/>
  <c r="D22" i="1"/>
  <c r="AC7" i="1"/>
  <c r="AC8" i="1"/>
  <c r="AC9" i="1"/>
  <c r="AC10" i="1"/>
  <c r="AC11" i="1"/>
  <c r="AC12" i="1"/>
  <c r="AC13" i="1"/>
  <c r="AC14" i="1"/>
  <c r="AC30" i="1" s="1"/>
  <c r="AC15" i="1"/>
  <c r="AC31" i="1" s="1"/>
  <c r="AC16" i="1"/>
  <c r="AC32" i="1" s="1"/>
  <c r="AC17" i="1"/>
  <c r="AC33" i="1" s="1"/>
  <c r="AC27" i="1"/>
  <c r="AC28" i="1"/>
  <c r="AC29" i="1"/>
  <c r="AC6" i="1"/>
  <c r="Z42" i="1"/>
  <c r="Z43" i="1"/>
  <c r="Z44" i="1"/>
  <c r="Z45" i="1"/>
  <c r="Z46" i="1"/>
  <c r="Z47" i="1"/>
  <c r="Z37" i="1"/>
  <c r="Z38" i="1"/>
  <c r="Z39" i="1"/>
  <c r="Z40" i="1"/>
  <c r="Z41" i="1"/>
  <c r="Z36" i="1"/>
  <c r="V28" i="1"/>
  <c r="V27" i="1"/>
  <c r="V26" i="1"/>
  <c r="V25" i="1"/>
  <c r="V24" i="1"/>
  <c r="V23" i="1"/>
  <c r="V22" i="1"/>
  <c r="AC26" i="1"/>
  <c r="AC25" i="1"/>
  <c r="AC24" i="1"/>
  <c r="AC23" i="1"/>
  <c r="AA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W22" i="1"/>
  <c r="X22" i="1"/>
  <c r="Y22" i="1"/>
  <c r="Z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W23" i="1"/>
  <c r="X23" i="1"/>
  <c r="Y23" i="1"/>
  <c r="Z23" i="1"/>
  <c r="AA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W24" i="1"/>
  <c r="X24" i="1"/>
  <c r="Y24" i="1"/>
  <c r="Z24" i="1"/>
  <c r="AA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W25" i="1"/>
  <c r="X25" i="1"/>
  <c r="Y25" i="1"/>
  <c r="Z25" i="1"/>
  <c r="AA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W26" i="1"/>
  <c r="X26" i="1"/>
  <c r="Y26" i="1"/>
  <c r="Z26" i="1"/>
  <c r="AA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W27" i="1"/>
  <c r="X27" i="1"/>
  <c r="Y27" i="1"/>
  <c r="Z27" i="1"/>
  <c r="AA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W28" i="1"/>
  <c r="X28" i="1"/>
  <c r="Y28" i="1"/>
  <c r="Z28" i="1"/>
  <c r="AA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C23" i="1"/>
  <c r="C24" i="1"/>
  <c r="C25" i="1"/>
  <c r="C26" i="1"/>
  <c r="C27" i="1"/>
  <c r="C28" i="1"/>
  <c r="C29" i="1"/>
  <c r="C30" i="1"/>
  <c r="C31" i="1"/>
  <c r="C32" i="1"/>
  <c r="C33" i="1"/>
  <c r="C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Murdoch</author>
  </authors>
  <commentList>
    <comment ref="C4" authorId="0" shapeId="0" xr:uid="{9C56F07B-4637-4BBB-AAEC-69BFB2659630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(Per capita personal income for each scale)x(ratio of personal consumption expenditure to personal income based on national data)</t>
        </r>
      </text>
    </comment>
    <comment ref="D4" authorId="0" shapeId="0" xr:uid="{EA3655DC-D0AD-4B8A-809A-9995799F8998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(Gini coefficient in year times 100)/(base year [1970] Gini coefficient)</t>
        </r>
      </text>
    </comment>
    <comment ref="E4" authorId="0" shapeId="0" xr:uid="{94293852-B9B1-4863-BCF5-42E5CC977E8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(Column A/column B)*100</t>
        </r>
      </text>
    </comment>
    <comment ref="F4" authorId="0" shapeId="0" xr:uid="{BC380898-40E4-48C8-A861-159A18E4AB4F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(Hours spent on housework by gender)x(hourly wage for maids, housecleaners and cleaners)</t>
        </r>
      </text>
    </comment>
    <comment ref="G4" authorId="0" shapeId="0" xr:uid="{68D7A999-63F4-4A90-B6C1-2DACFDB4BCC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(Volunteer hours)x(average hourly wage rate)</t>
        </r>
      </text>
    </comment>
    <comment ref="H4" authorId="0" shapeId="0" xr:uid="{FCD8825A-704A-4486-BAFC-49C41A52A96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(Cost of consumer durables [column L])x(depreciation rate of 12.5%)</t>
        </r>
      </text>
    </comment>
    <comment ref="I4" authorId="0" shapeId="0" xr:uid="{C5663DD8-5704-46BF-9BE4-A6B0ECA238D7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(Total expenditures for streets and highways)x(7.5% annual value)</t>
        </r>
      </text>
    </comment>
    <comment ref="J4" authorId="0" shapeId="0" xr:uid="{5012B4B2-E700-4ED4-940F-4EB1657C573B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(Direct cost of crime [out-of-pocket expenditures and the value of stolen property])+(indirect [defensive expenditures to prevent or avoid crime])</t>
        </r>
      </text>
    </comment>
    <comment ref="K4" authorId="0" shapeId="0" xr:uid="{5A07A6AF-D5EC-43C0-974C-46FBEC4A9657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(Cost of divorce)+(social cost of television viewing)</t>
        </r>
      </text>
    </comment>
    <comment ref="L4" authorId="0" shapeId="0" xr:uid="{30953A60-8D52-47CF-BD53-0B9D93B0B56A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(Employment level)x(average hourly wage rate)</t>
        </r>
      </text>
    </comment>
    <comment ref="M4" authorId="0" shapeId="0" xr:uid="{FA59877F-ECB7-46DC-B0E0-B8AEA77D418F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(Total number of underemployed persons)x(unprovided hours per constrained worker)x(average hourly wage rate)</t>
        </r>
      </text>
    </comment>
    <comment ref="N4" authorId="0" shapeId="0" xr:uid="{BA189A74-70BE-4FD9-88F1-BF040BB03B27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(Per capita personal income for each scale)x(ratio of consumer durables to personal income from national data)</t>
        </r>
      </text>
    </comment>
    <comment ref="O4" authorId="0" shapeId="0" xr:uid="{D0F9EDCE-2EEE-4770-8249-83D15A2E3709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(Direct costs for vehicle purchase and maintenance)+(cost of public transportation)+(indirect cost for lost time)</t>
        </r>
      </text>
    </comment>
    <comment ref="P4" authorId="0" shapeId="0" xr:uid="{AC8C6A2A-32BA-4CCD-95E0-96ED2A85DD38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(Automobile emission abatement expenditures)+(septic system installation and cleaning costs)+(solid waste disposal costs)</t>
        </r>
      </text>
    </comment>
    <comment ref="Q4" authorId="0" shapeId="0" xr:uid="{C259C4E3-DC58-46A2-A501-E31908262DBF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(Direct costs, including property damage and healthcare expenses)+(indirect costs, including lost wages, pain and suffering)</t>
        </r>
      </text>
    </comment>
    <comment ref="R4" authorId="0" shapeId="0" xr:uid="{E4DF186D-3CB6-4002-9726-6D4F6C63D66E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(Total benefit of unimpaired water)x(percentage of impaired waters)</t>
        </r>
      </text>
    </comment>
    <comment ref="S4" authorId="0" shapeId="0" xr:uid="{631ABDEC-EDF9-4DB8-BC60-BB230A7E36E0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(Scaled down national air pollution damage estimate)x(Pollution Standard Index value)</t>
        </r>
      </text>
    </comment>
    <comment ref="T4" authorId="0" shapeId="0" xr:uid="{D2487199-F5C2-4F9A-B8F4-BE5A10283D47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(World Health Organization's noise pollution damage estimate)x(urbanization index values)</t>
        </r>
      </text>
    </comment>
    <comment ref="U4" authorId="0" shapeId="0" xr:uid="{EDDF6FA7-33B3-42FF-81FB-5056FB70AB0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Cumulative totals based on (estimated loss of wetlands)x(acre value)x(inflation value to reflect scarcity)</t>
        </r>
      </text>
    </comment>
    <comment ref="V4" authorId="0" shapeId="0" xr:uid="{4BF8C508-E1A0-4FAE-9673-16B4FD281864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Cumulative totals based on (urbanization rate)x(estimated value of farmland per acre)</t>
        </r>
      </text>
    </comment>
    <comment ref="W4" authorId="0" shapeId="0" xr:uid="{613A2D53-155D-41DD-98AE-736CC8E950D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(Oil consumption levels in barrel equivalents)x(estimated cost of replacing one barrel of oil with a renewable resource)</t>
        </r>
      </text>
    </comment>
    <comment ref="X4" authorId="0" shapeId="0" xr:uid="{B3F32A44-73D6-4B8C-95CF-232E8C5109B3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Cumulative totals based on (oil consumption levels in barrel equivalents)x(per barrel oil tax)</t>
        </r>
      </text>
    </comment>
    <comment ref="Y4" authorId="0" shapeId="0" xr:uid="{F2EC0820-1E82-4256-8129-8784D8FFF5C9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Cumulative totals based on (per capita ozone loss)x(cost per kilogram)</t>
        </r>
      </text>
    </comment>
    <comment ref="Z4" authorId="0" shapeId="0" xr:uid="{76FD9868-0E90-434C-98D6-FC79C095A1AE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Loss in all forest, calculated by multiplying (change in forest cover)x(value estimated for temperate and boreal forests)</t>
        </r>
      </text>
    </comment>
    <comment ref="AA4" authorId="0" shapeId="0" xr:uid="{EF046C85-C300-413F-B1BC-9BCE8D14320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Scaled down national GPI figures based on population.</t>
        </r>
      </text>
    </comment>
    <comment ref="AB4" authorId="0" shapeId="0" xr:uid="{15C6B887-1401-493A-8CAA-EDDFA4A9A74D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Not included due to the difficulty of accurately collecting relevant data at scales smaller than the national level.</t>
        </r>
      </text>
    </comment>
    <comment ref="AC4" authorId="0" shapeId="0" xr:uid="{1B806C49-DC83-4DB0-9CB1-7090A7714F5F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GPI is calculated as the sum of groups C through Z.  However, Z was excluded in this particular analysis as foreign lending could not be adequately quantified.  See paper for details.  
Here, GPI is the sum of C through Y.</t>
        </r>
      </text>
    </comment>
  </commentList>
</comments>
</file>

<file path=xl/sharedStrings.xml><?xml version="1.0" encoding="utf-8"?>
<sst xmlns="http://schemas.openxmlformats.org/spreadsheetml/2006/main" count="137" uniqueCount="96">
  <si>
    <t>GENUINE PROGRESS INDICATOR</t>
  </si>
  <si>
    <t>Example data from:</t>
  </si>
  <si>
    <t>https://doi.org/10.1016/j.ecolecon.2004.04.009</t>
  </si>
  <si>
    <t>Region</t>
  </si>
  <si>
    <t>United States</t>
  </si>
  <si>
    <t>Vermont</t>
  </si>
  <si>
    <t>Year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</si>
  <si>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</si>
  <si>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</si>
  <si>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</si>
  <si>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</si>
  <si>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</si>
  <si>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</si>
  <si>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</si>
  <si>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</si>
  <si>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</si>
  <si>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</si>
  <si>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</si>
  <si>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</si>
  <si>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</si>
  <si>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</si>
  <si>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</si>
  <si>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</si>
  <si>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</si>
  <si>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</si>
  <si>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</si>
  <si>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</si>
  <si>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</si>
  <si>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</si>
  <si>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</si>
  <si>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</si>
  <si>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</si>
  <si>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</si>
  <si>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Personal consumption</t>
  </si>
  <si>
    <t>Income distribution</t>
  </si>
  <si>
    <t>Adjusted personal consumption</t>
  </si>
  <si>
    <t>Household work</t>
  </si>
  <si>
    <t>Volunteer work</t>
  </si>
  <si>
    <t>Service of highways</t>
  </si>
  <si>
    <t>Cost of crime</t>
  </si>
  <si>
    <t>Cost of family breakdown</t>
  </si>
  <si>
    <t>Loss of leisure time</t>
  </si>
  <si>
    <t>Cost underemployment</t>
  </si>
  <si>
    <t>Consumer durables</t>
  </si>
  <si>
    <t>Pollution abatement</t>
  </si>
  <si>
    <t>Cost of car accidents</t>
  </si>
  <si>
    <t>Cost of water pollution</t>
  </si>
  <si>
    <t>Cost of air pollution</t>
  </si>
  <si>
    <t>Cost of noise pollution</t>
  </si>
  <si>
    <t>Cost of commuting</t>
  </si>
  <si>
    <t>Loss of wetlands</t>
  </si>
  <si>
    <t>Non renewable resources</t>
  </si>
  <si>
    <t>Long-term env. damage</t>
  </si>
  <si>
    <t>Ozone depletion</t>
  </si>
  <si>
    <t>Loss of forest</t>
  </si>
  <si>
    <t>Net investment</t>
  </si>
  <si>
    <t>Net borrowing/lending</t>
  </si>
  <si>
    <t>Loss of farmlands</t>
  </si>
  <si>
    <t>GPI</t>
  </si>
  <si>
    <t>Population</t>
  </si>
  <si>
    <t>Household capital</t>
  </si>
  <si>
    <t>GPI RAW DATA</t>
  </si>
  <si>
    <t>GPI PER CAPITA</t>
  </si>
  <si>
    <t>Omitted in analysis</t>
  </si>
  <si>
    <t>Land loss</t>
  </si>
  <si>
    <t>Land loss (S, T, X)</t>
  </si>
  <si>
    <t>Income</t>
  </si>
  <si>
    <t>Household</t>
  </si>
  <si>
    <t>Mobility</t>
  </si>
  <si>
    <t>Social capital</t>
  </si>
  <si>
    <t>Pollution</t>
  </si>
  <si>
    <t>Natural capital</t>
  </si>
  <si>
    <t>Net investment (+,-)</t>
  </si>
  <si>
    <t>Income distribution (+,-)</t>
  </si>
  <si>
    <t>Household work (+)</t>
  </si>
  <si>
    <t>Volunteer work (+)</t>
  </si>
  <si>
    <t>Household capital (+)</t>
  </si>
  <si>
    <t>Service of highways (+)</t>
  </si>
  <si>
    <t>Cost of crime (-)</t>
  </si>
  <si>
    <t>Cost of family breakdown (-)</t>
  </si>
  <si>
    <t>Loss of leisure time (-)</t>
  </si>
  <si>
    <t>Consumer durables (-)</t>
  </si>
  <si>
    <t>Cost of commuting (-)</t>
  </si>
  <si>
    <t>Pollution abatement (-)</t>
  </si>
  <si>
    <t>Cost of car accidents (-)</t>
  </si>
  <si>
    <t>Cost of water pollution (-)</t>
  </si>
  <si>
    <t>Cost of air pollution (-)</t>
  </si>
  <si>
    <t>Cost of noise pollution (-)</t>
  </si>
  <si>
    <t>Loss of wetlands (-)</t>
  </si>
  <si>
    <t>Loss of farmlands (-)</t>
  </si>
  <si>
    <t>Non renewable resources (-)</t>
  </si>
  <si>
    <t>Long-term env. damage (-)</t>
  </si>
  <si>
    <t>Ozone depletion (-)</t>
  </si>
  <si>
    <t>Loss of forest (-)</t>
  </si>
  <si>
    <t>Net borrowing/lending (+,-)</t>
  </si>
  <si>
    <t>Cost of underemployment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</si>
</sst>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1"/>
    <xf numFmtId="3" fontId="0" fillId="0" borderId="0" xfId="0" applyNumberForma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8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2" borderId="9" xfId="0" applyFont="1" applyFill="1" applyBorder="1"/>
    <xf numFmtId="0" fontId="4" fillId="2" borderId="1" xfId="0" applyFont="1" applyFill="1" applyBorder="1"/>
    <xf numFmtId="0" fontId="5" fillId="0" borderId="0" xfId="0" applyFont="1"/>
    <xf numFmtId="1" fontId="0" fillId="0" borderId="0" xfId="0" applyNumberFormat="1"/>
    <xf numFmtId="0" fontId="0" fillId="0" borderId="3" xfId="0" applyBorder="1"/>
    <xf numFmtId="3" fontId="0" fillId="0" borderId="3" xfId="0" applyNumberFormat="1" applyBorder="1"/>
    <xf numFmtId="1" fontId="0" fillId="0" borderId="3" xfId="0" applyNumberFormat="1" applyBorder="1"/>
    <xf numFmtId="0" fontId="0" fillId="0" borderId="10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3" fontId="0" fillId="0" borderId="6" xfId="0" applyNumberFormat="1" applyBorder="1"/>
    <xf numFmtId="1" fontId="0" fillId="3" borderId="11" xfId="0" applyNumberFormat="1" applyFill="1" applyBorder="1"/>
    <xf numFmtId="1" fontId="0" fillId="3" borderId="4" xfId="0" applyNumberFormat="1" applyFill="1" applyBorder="1"/>
    <xf numFmtId="1" fontId="0" fillId="0" borderId="6" xfId="0" applyNumberFormat="1" applyBorder="1"/>
    <xf numFmtId="1" fontId="0" fillId="3" borderId="7" xfId="0" applyNumberFormat="1" applyFill="1" applyBorder="1"/>
    <xf numFmtId="0" fontId="1" fillId="2" borderId="9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Genuine Progress Indicator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7016426071741034"/>
          <c:y val="0.17171296296296296"/>
          <c:w val="0.75970975503062121"/>
          <c:h val="0.63954505686789143"/>
        </c:manualLayout>
      </c:layout>
      <c:lineChart>
        <c:grouping val="standard"/>
        <c:varyColors val="0"/>
        <c:ser>
          <c:idx val="0"/>
          <c:order val="0"/>
          <c:tx>
            <c:v>Vermont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GPI!$B$22:$B$27</c:f>
              <c:numCache>
                <c:formatCode>General</c:formatCode>
                <c:ptCount val="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</c:numCache>
            </c:numRef>
          </c:cat>
          <c:val>
            <c:numRef>
              <c:f>GPI!$AC$22:$AC$27</c:f>
              <c:numCache>
                <c:formatCode>0</c:formatCode>
                <c:ptCount val="6"/>
                <c:pt idx="0">
                  <c:v>6923.4073308325414</c:v>
                </c:pt>
                <c:pt idx="1">
                  <c:v>9547.9730635758096</c:v>
                </c:pt>
                <c:pt idx="2">
                  <c:v>11842.60981445005</c:v>
                </c:pt>
                <c:pt idx="3">
                  <c:v>13900.12411233811</c:v>
                </c:pt>
                <c:pt idx="4">
                  <c:v>16491.885000302085</c:v>
                </c:pt>
                <c:pt idx="5">
                  <c:v>17887.576634975267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D-425C-B40B-B8FAD2A2ECA4}"/>
            </c:ext>
          </c:extLst>
        </c:ser>
        <c:ser>
          <c:idx val="1"/>
          <c:order val="1"/>
          <c:tx>
            <c:v>United States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GPI!$AC$28:$AC$33</c:f>
              <c:numCache>
                <c:formatCode>0</c:formatCode>
                <c:ptCount val="6"/>
                <c:pt idx="0">
                  <c:v>6538.4529396590315</c:v>
                </c:pt>
                <c:pt idx="1">
                  <c:v>8362.2288552878417</c:v>
                </c:pt>
                <c:pt idx="2">
                  <c:v>10746.97470797379</c:v>
                </c:pt>
                <c:pt idx="3">
                  <c:v>10727.141177145191</c:v>
                </c:pt>
                <c:pt idx="4">
                  <c:v>10026.26912794463</c:v>
                </c:pt>
                <c:pt idx="5">
                  <c:v>8692.727447686555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D-425C-B40B-B8FAD2A2E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057984"/>
        <c:axId val="1798053184"/>
      </c:lineChart>
      <c:catAx>
        <c:axId val="179805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798053184"/>
        <c:crosses val="autoZero"/>
        <c:auto val="1"/>
        <c:lblAlgn val="ctr"/>
        <c:lblOffset val="100"/>
        <c:noMultiLvlLbl val="0"/>
      </c:catAx>
      <c:valAx>
        <c:axId val="17980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GPI ($ per capita)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79805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987401574803147"/>
          <c:y val="0.21837890055409739"/>
          <c:w val="0.19536917435882312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Personal consumption per capita (C)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7016426071741034"/>
          <c:y val="0.17171296296296296"/>
          <c:w val="0.75970975503062121"/>
          <c:h val="0.63954505686789143"/>
        </c:manualLayout>
      </c:layout>
      <c:lineChart>
        <c:grouping val="standard"/>
        <c:varyColors val="0"/>
        <c:ser>
          <c:idx val="0"/>
          <c:order val="0"/>
          <c:tx>
            <c:v>Vermont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GPI!$B$22:$B$27</c:f>
              <c:numCache>
                <c:formatCode>General</c:formatCode>
                <c:ptCount val="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</c:numCache>
            </c:numRef>
          </c:cat>
          <c:val>
            <c:numRef>
              <c:f>GPI!$E$22:$E$27</c:f>
              <c:numCache>
                <c:formatCode>0</c:formatCode>
                <c:ptCount val="6"/>
                <c:pt idx="0">
                  <c:v>7288.9305063971387</c:v>
                </c:pt>
                <c:pt idx="1">
                  <c:v>9789.7678676314063</c:v>
                </c:pt>
                <c:pt idx="2">
                  <c:v>12574.597015730822</c:v>
                </c:pt>
                <c:pt idx="3">
                  <c:v>14123.865941547268</c:v>
                </c:pt>
                <c:pt idx="4">
                  <c:v>17029.272289332181</c:v>
                </c:pt>
                <c:pt idx="5">
                  <c:v>18985.43669513848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A-44FD-8BAA-60BD8FD72D41}"/>
            </c:ext>
          </c:extLst>
        </c:ser>
        <c:ser>
          <c:idx val="1"/>
          <c:order val="1"/>
          <c:tx>
            <c:v>United States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GPI!$E$28:$E$33</c:f>
              <c:numCache>
                <c:formatCode>0</c:formatCode>
                <c:ptCount val="6"/>
                <c:pt idx="0">
                  <c:v>7736.7323607530652</c:v>
                </c:pt>
                <c:pt idx="1">
                  <c:v>9356.4007529715454</c:v>
                </c:pt>
                <c:pt idx="2">
                  <c:v>12982.503267450762</c:v>
                </c:pt>
                <c:pt idx="3">
                  <c:v>15684.867405749043</c:v>
                </c:pt>
                <c:pt idx="4">
                  <c:v>18471.88439985102</c:v>
                </c:pt>
                <c:pt idx="5">
                  <c:v>19088.42509606087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A-44FD-8BAA-60BD8FD72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057984"/>
        <c:axId val="1798053184"/>
      </c:lineChart>
      <c:catAx>
        <c:axId val="179805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798053184"/>
        <c:crosses val="autoZero"/>
        <c:auto val="1"/>
        <c:lblAlgn val="ctr"/>
        <c:lblOffset val="100"/>
        <c:noMultiLvlLbl val="0"/>
      </c:catAx>
      <c:valAx>
        <c:axId val="17980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per capita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79805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987401574803147"/>
          <c:y val="0.21837890055409739"/>
          <c:w val="0.21734820647419073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Cost of land loss per capita</a:t>
            </a:r>
            <a:r>
              <a:rPr lang="ca-ES" baseline="0"/>
              <a:t> (S, T, X)</a:t>
            </a:r>
            <a:endParaRPr lang="ca-ES"/>
          </a:p>
        </c:rich>
      </c:tx>
      <c:layout>
        <c:manualLayout>
          <c:xMode val="edge"/>
          <c:yMode val="edge"/>
          <c:x val="0.253340113735782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6738648293963254"/>
          <c:y val="0.23189814814814816"/>
          <c:w val="0.75970975503062121"/>
          <c:h val="0.67658209390492852"/>
        </c:manualLayout>
      </c:layout>
      <c:lineChart>
        <c:grouping val="standard"/>
        <c:varyColors val="0"/>
        <c:ser>
          <c:idx val="0"/>
          <c:order val="0"/>
          <c:tx>
            <c:v>Vermont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GPI!$B$22:$B$27</c:f>
              <c:numCache>
                <c:formatCode>General</c:formatCode>
                <c:ptCount val="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</c:numCache>
            </c:numRef>
          </c:cat>
          <c:val>
            <c:numRef>
              <c:f>GPI!$Z$36:$Z$41</c:f>
              <c:numCache>
                <c:formatCode>0</c:formatCode>
                <c:ptCount val="6"/>
                <c:pt idx="0">
                  <c:v>-365.30531810974014</c:v>
                </c:pt>
                <c:pt idx="1">
                  <c:v>-307.15911008743694</c:v>
                </c:pt>
                <c:pt idx="2">
                  <c:v>-225.2351528561021</c:v>
                </c:pt>
                <c:pt idx="3">
                  <c:v>-212.97218920102611</c:v>
                </c:pt>
                <c:pt idx="4">
                  <c:v>-226.21505869307947</c:v>
                </c:pt>
                <c:pt idx="5">
                  <c:v>-184.2309787830298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9-44ED-B665-B1620FAE4F2C}"/>
            </c:ext>
          </c:extLst>
        </c:ser>
        <c:ser>
          <c:idx val="1"/>
          <c:order val="1"/>
          <c:tx>
            <c:v>United States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GPI!$Z$42:$Z$47</c:f>
              <c:numCache>
                <c:formatCode>0</c:formatCode>
                <c:ptCount val="6"/>
                <c:pt idx="0">
                  <c:v>-885.67601499553302</c:v>
                </c:pt>
                <c:pt idx="1">
                  <c:v>-992.12946137002382</c:v>
                </c:pt>
                <c:pt idx="2">
                  <c:v>-1232.5832439856968</c:v>
                </c:pt>
                <c:pt idx="3">
                  <c:v>-1633.1427449405801</c:v>
                </c:pt>
                <c:pt idx="4">
                  <c:v>-2195.4515034036749</c:v>
                </c:pt>
                <c:pt idx="5">
                  <c:v>-2572.8212312526548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9-44ED-B665-B1620FAE4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057984"/>
        <c:axId val="1798053184"/>
      </c:lineChart>
      <c:catAx>
        <c:axId val="179805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Year</a:t>
                </a:r>
              </a:p>
            </c:rich>
          </c:tx>
          <c:layout>
            <c:manualLayout>
              <c:xMode val="edge"/>
              <c:yMode val="edge"/>
              <c:x val="0.5131371391076115"/>
              <c:y val="0.86218394575678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798053184"/>
        <c:crosses val="autoZero"/>
        <c:auto val="0"/>
        <c:lblAlgn val="ctr"/>
        <c:lblOffset val="100"/>
        <c:noMultiLvlLbl val="0"/>
      </c:catAx>
      <c:valAx>
        <c:axId val="17980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$ per capita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79805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43184601924759"/>
          <c:y val="0.73689741907261597"/>
          <c:w val="0.21734820647419073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50801</xdr:colOff>
      <xdr:row>1</xdr:row>
      <xdr:rowOff>105148</xdr:rowOff>
    </xdr:from>
    <xdr:to>
      <xdr:col>7</xdr:col>
      <xdr:colOff>209550</xdr:colOff>
      <xdr:row>17</xdr:row>
      <xdr:rowOff>88047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BEDBBC-47F8-0181-8DBE-5BA796AE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1" y="289298"/>
          <a:ext cx="4425949" cy="292929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238125</xdr:colOff>
      <xdr:row>19</xdr:row>
      <xdr:rowOff>209550</xdr:rowOff>
    </xdr:from>
    <xdr:to>
      <xdr:col>36</xdr:col>
      <xdr:colOff>390525</xdr:colOff>
      <xdr:row>33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6FE0CA-8B98-52CA-C5A8-3655BEA8F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228600</xdr:colOff>
      <xdr:row>33</xdr:row>
      <xdr:rowOff>114300</xdr:rowOff>
    </xdr:from>
    <xdr:to>
      <xdr:col>36</xdr:col>
      <xdr:colOff>381000</xdr:colOff>
      <xdr:row>48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13B9A6-4D3E-4C3D-93F8-FD7495502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514350</xdr:colOff>
      <xdr:row>33</xdr:row>
      <xdr:rowOff>120650</xdr:rowOff>
    </xdr:from>
    <xdr:to>
      <xdr:col>44</xdr:col>
      <xdr:colOff>209550</xdr:colOff>
      <xdr:row>48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2E0D9C7-B038-414A-920A-CBA1B47F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i.org/10.1016/j.ecolecon.2004.04.00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D5C3-3462-4A99-93DF-04C5265C7C26}">
  <dimension ref="A1:A19"/>
  <sheetViews>
    <sheetView tabSelected="1" workbookViewId="0"/>
  </sheetViews>
  <sheetFormatPr defaultRowHeight="14.5" x14ac:dyDescent="0.35"/>
  <sheetData>
    <row r="1" spans="1:1" x14ac:dyDescent="0.35">
      <c r="A1" s="1" t="s">
        <v>1</v>
      </c>
    </row>
    <row r="19" spans="1:1" x14ac:dyDescent="0.35">
      <c r="A19" s="2" t="s">
        <v>2</v>
      </c>
    </row>
  </sheetData>
  <hyperlinks>
    <hyperlink ref="A19" r:id="rId1" tooltip="Persistent link using digital object identifier" xr:uid="{48723DB5-6C1D-42EC-B6DA-B6C737EA21D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827AE-5CDD-47E5-BDCE-A5FB8ED30AE4}">
  <dimension ref="A1:AF47"/>
  <sheetViews>
    <sheetView zoomScaleNormal="100" workbookViewId="0"/>
  </sheetViews>
  <sheetFormatPr defaultRowHeight="14.5" x14ac:dyDescent="0.35"/>
  <cols>
    <col min="1" max="1" width="12.90625" customWidth="1"/>
    <col min="2" max="2" width="4.81640625" bestFit="1" customWidth="1"/>
    <col min="3" max="3" width="16.08984375" bestFit="1" customWidth="1"/>
    <col min="4" max="4" width="14.6328125" customWidth="1"/>
    <col min="5" max="6" width="16.08984375" bestFit="1" customWidth="1"/>
    <col min="7" max="7" width="14.54296875" bestFit="1" customWidth="1"/>
    <col min="8" max="8" width="16.1796875" customWidth="1"/>
    <col min="9" max="9" width="14.54296875" bestFit="1" customWidth="1"/>
    <col min="10" max="11" width="14.1796875" bestFit="1" customWidth="1"/>
    <col min="12" max="12" width="15.1796875" bestFit="1" customWidth="1"/>
    <col min="13" max="13" width="18.6328125" customWidth="1"/>
    <col min="14" max="14" width="19.6328125" customWidth="1"/>
    <col min="15" max="15" width="14.90625" customWidth="1"/>
    <col min="16" max="16" width="14.1796875" bestFit="1" customWidth="1"/>
    <col min="17" max="17" width="15.1796875" bestFit="1" customWidth="1"/>
    <col min="18" max="18" width="14.1796875" bestFit="1" customWidth="1"/>
    <col min="19" max="19" width="15.1796875" bestFit="1" customWidth="1"/>
    <col min="20" max="20" width="14.1796875" bestFit="1" customWidth="1"/>
    <col min="21" max="21" width="17.08984375" customWidth="1"/>
    <col min="22" max="22" width="15.1796875" customWidth="1"/>
    <col min="23" max="24" width="16.7265625" bestFit="1" customWidth="1"/>
    <col min="25" max="25" width="16.54296875" customWidth="1"/>
    <col min="26" max="26" width="15.1796875" bestFit="1" customWidth="1"/>
    <col min="27" max="27" width="17.90625" customWidth="1"/>
    <col min="28" max="28" width="23.453125" customWidth="1"/>
    <col min="29" max="29" width="16.08984375" bestFit="1" customWidth="1"/>
    <col min="30" max="30" width="10.90625" bestFit="1" customWidth="1"/>
    <col min="32" max="32" width="16.08984375" bestFit="1" customWidth="1"/>
  </cols>
  <sheetData>
    <row r="1" spans="1:32" x14ac:dyDescent="0.35">
      <c r="A1" s="1" t="s">
        <v>0</v>
      </c>
    </row>
    <row r="2" spans="1:32" x14ac:dyDescent="0.35">
      <c r="A2" s="1"/>
    </row>
    <row r="3" spans="1:32" x14ac:dyDescent="0.35">
      <c r="A3" s="11" t="s">
        <v>61</v>
      </c>
      <c r="C3" s="30" t="s">
        <v>66</v>
      </c>
      <c r="D3" s="31"/>
      <c r="E3" s="32"/>
      <c r="F3" s="30" t="s">
        <v>67</v>
      </c>
      <c r="G3" s="31"/>
      <c r="H3" s="32"/>
      <c r="I3" s="29" t="s">
        <v>68</v>
      </c>
      <c r="J3" s="30" t="s">
        <v>69</v>
      </c>
      <c r="K3" s="31"/>
      <c r="L3" s="31"/>
      <c r="M3" s="32"/>
      <c r="N3" s="28" t="s">
        <v>67</v>
      </c>
      <c r="O3" s="29" t="s">
        <v>68</v>
      </c>
      <c r="P3" s="28" t="s">
        <v>67</v>
      </c>
      <c r="Q3" s="29" t="s">
        <v>68</v>
      </c>
      <c r="R3" s="30" t="s">
        <v>70</v>
      </c>
      <c r="S3" s="31"/>
      <c r="T3" s="32"/>
      <c r="U3" s="30" t="s">
        <v>64</v>
      </c>
      <c r="V3" s="32"/>
      <c r="W3" s="31" t="s">
        <v>71</v>
      </c>
      <c r="X3" s="31"/>
      <c r="Y3" s="31"/>
      <c r="Z3" s="29" t="s">
        <v>64</v>
      </c>
      <c r="AA3" s="30" t="s">
        <v>55</v>
      </c>
      <c r="AB3" s="32"/>
    </row>
    <row r="4" spans="1:32" ht="32.5" customHeight="1" x14ac:dyDescent="0.35">
      <c r="A4" s="4"/>
      <c r="B4" s="5"/>
      <c r="C4" s="25" t="s">
        <v>33</v>
      </c>
      <c r="D4" s="25" t="s">
        <v>73</v>
      </c>
      <c r="E4" s="25" t="s">
        <v>35</v>
      </c>
      <c r="F4" s="26" t="s">
        <v>74</v>
      </c>
      <c r="G4" s="25" t="s">
        <v>75</v>
      </c>
      <c r="H4" s="25" t="s">
        <v>76</v>
      </c>
      <c r="I4" s="25" t="s">
        <v>77</v>
      </c>
      <c r="J4" s="25" t="s">
        <v>78</v>
      </c>
      <c r="K4" s="25" t="s">
        <v>79</v>
      </c>
      <c r="L4" s="25" t="s">
        <v>80</v>
      </c>
      <c r="M4" s="25" t="s">
        <v>95</v>
      </c>
      <c r="N4" s="25" t="s">
        <v>81</v>
      </c>
      <c r="O4" s="25" t="s">
        <v>82</v>
      </c>
      <c r="P4" s="25" t="s">
        <v>83</v>
      </c>
      <c r="Q4" s="25" t="s">
        <v>84</v>
      </c>
      <c r="R4" s="25" t="s">
        <v>85</v>
      </c>
      <c r="S4" s="25" t="s">
        <v>86</v>
      </c>
      <c r="T4" s="25" t="s">
        <v>87</v>
      </c>
      <c r="U4" s="25" t="s">
        <v>88</v>
      </c>
      <c r="V4" s="25" t="s">
        <v>89</v>
      </c>
      <c r="W4" s="25" t="s">
        <v>90</v>
      </c>
      <c r="X4" s="25" t="s">
        <v>91</v>
      </c>
      <c r="Y4" s="25" t="s">
        <v>92</v>
      </c>
      <c r="Z4" s="25" t="s">
        <v>93</v>
      </c>
      <c r="AA4" s="25" t="s">
        <v>72</v>
      </c>
      <c r="AB4" s="25" t="s">
        <v>94</v>
      </c>
      <c r="AC4" s="27" t="s">
        <v>58</v>
      </c>
      <c r="AD4" s="27" t="s">
        <v>59</v>
      </c>
    </row>
    <row r="5" spans="1:32" x14ac:dyDescent="0.35">
      <c r="A5" s="8" t="s">
        <v>3</v>
      </c>
      <c r="B5" s="8" t="s">
        <v>6</v>
      </c>
      <c r="C5" s="9" t="s">
        <v>7</v>
      </c>
      <c r="D5" s="9" t="s">
        <v>8</v>
      </c>
      <c r="E5" s="9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  <c r="L5" s="10" t="s">
        <v>16</v>
      </c>
      <c r="M5" s="10" t="s">
        <v>17</v>
      </c>
      <c r="N5" s="10" t="s">
        <v>18</v>
      </c>
      <c r="O5" s="10" t="s">
        <v>19</v>
      </c>
      <c r="P5" s="10" t="s">
        <v>20</v>
      </c>
      <c r="Q5" s="10" t="s">
        <v>21</v>
      </c>
      <c r="R5" s="10" t="s">
        <v>22</v>
      </c>
      <c r="S5" s="10" t="s">
        <v>23</v>
      </c>
      <c r="T5" s="10" t="s">
        <v>24</v>
      </c>
      <c r="U5" s="10" t="s">
        <v>25</v>
      </c>
      <c r="V5" s="10" t="s">
        <v>26</v>
      </c>
      <c r="W5" s="10" t="s">
        <v>27</v>
      </c>
      <c r="X5" s="10" t="s">
        <v>28</v>
      </c>
      <c r="Y5" s="10" t="s">
        <v>29</v>
      </c>
      <c r="Z5" s="10" t="s">
        <v>30</v>
      </c>
      <c r="AA5" s="10" t="s">
        <v>31</v>
      </c>
      <c r="AB5" s="10" t="s">
        <v>32</v>
      </c>
      <c r="AC5" s="10"/>
      <c r="AD5" s="10"/>
    </row>
    <row r="6" spans="1:32" x14ac:dyDescent="0.35">
      <c r="A6" s="16" t="s">
        <v>5</v>
      </c>
      <c r="B6">
        <v>1950</v>
      </c>
      <c r="C6" s="3">
        <v>2643236766</v>
      </c>
      <c r="D6">
        <v>96</v>
      </c>
      <c r="E6" s="3">
        <v>2753371632</v>
      </c>
      <c r="F6" s="3">
        <v>2125270681</v>
      </c>
      <c r="G6" s="3">
        <v>49807602</v>
      </c>
      <c r="H6" s="3">
        <v>369688922</v>
      </c>
      <c r="I6" s="3">
        <v>64382700</v>
      </c>
      <c r="J6" s="3">
        <v>-14573287</v>
      </c>
      <c r="K6" s="3">
        <v>-17798929</v>
      </c>
      <c r="L6" s="3">
        <v>-69181821</v>
      </c>
      <c r="M6" s="3">
        <v>-23500113</v>
      </c>
      <c r="N6" s="3">
        <v>-422501625</v>
      </c>
      <c r="O6" s="3">
        <v>-39184063</v>
      </c>
      <c r="P6" s="3">
        <v>-26915877</v>
      </c>
      <c r="Q6" s="3">
        <v>-312890000</v>
      </c>
      <c r="R6" s="3">
        <v>-1294537</v>
      </c>
      <c r="S6" s="3">
        <v>-496299377</v>
      </c>
      <c r="T6" s="3">
        <v>-20773914</v>
      </c>
      <c r="U6" s="3">
        <v>-45669000</v>
      </c>
      <c r="V6" s="3">
        <v>-1510988</v>
      </c>
      <c r="W6" s="3">
        <v>-542461966</v>
      </c>
      <c r="X6" s="3">
        <v>-645450624</v>
      </c>
      <c r="Y6" s="3">
        <v>-1944067</v>
      </c>
      <c r="Z6" s="3">
        <v>-90813000</v>
      </c>
      <c r="AA6" s="3">
        <v>25538000</v>
      </c>
      <c r="AB6" s="3">
        <v>-792892712</v>
      </c>
      <c r="AC6" s="3">
        <f>SUM(E6:AA6)</f>
        <v>2615296349</v>
      </c>
      <c r="AD6" s="3">
        <v>377747</v>
      </c>
      <c r="AF6" s="3"/>
    </row>
    <row r="7" spans="1:32" x14ac:dyDescent="0.35">
      <c r="A7" s="16"/>
      <c r="B7">
        <v>1960</v>
      </c>
      <c r="C7" s="3">
        <v>3511496927</v>
      </c>
      <c r="D7">
        <v>92</v>
      </c>
      <c r="E7" s="3">
        <v>3816844486</v>
      </c>
      <c r="F7" s="3">
        <v>2715917944</v>
      </c>
      <c r="G7" s="3">
        <v>62449371</v>
      </c>
      <c r="H7" s="3">
        <v>401204763</v>
      </c>
      <c r="I7" s="3">
        <v>179835456</v>
      </c>
      <c r="J7" s="3">
        <v>-16573818</v>
      </c>
      <c r="K7" s="3">
        <v>-50934313</v>
      </c>
      <c r="L7" s="3">
        <v>-44007952</v>
      </c>
      <c r="M7" s="3">
        <v>-34629748</v>
      </c>
      <c r="N7" s="3">
        <v>-458519729</v>
      </c>
      <c r="O7" s="3">
        <v>-67752328</v>
      </c>
      <c r="P7" s="3">
        <v>-27818924</v>
      </c>
      <c r="Q7" s="3">
        <v>-476340000</v>
      </c>
      <c r="R7" s="3">
        <v>-1865751</v>
      </c>
      <c r="S7" s="3">
        <v>-448790838</v>
      </c>
      <c r="T7" s="3">
        <v>-17497141</v>
      </c>
      <c r="U7" s="3">
        <v>-51526000</v>
      </c>
      <c r="V7" s="3">
        <v>-8187501</v>
      </c>
      <c r="W7" s="3">
        <v>-1102993448</v>
      </c>
      <c r="X7" s="3">
        <v>-662625624</v>
      </c>
      <c r="Y7" s="3">
        <v>-8043620</v>
      </c>
      <c r="Z7" s="3">
        <v>-60042000</v>
      </c>
      <c r="AA7" s="3">
        <v>84470001</v>
      </c>
      <c r="AB7" s="3">
        <v>-1096099706</v>
      </c>
      <c r="AC7" s="3">
        <f t="shared" ref="AC7:AC17" si="0">SUM(E7:AA7)</f>
        <v>3722573286</v>
      </c>
      <c r="AD7" s="3">
        <v>389881</v>
      </c>
      <c r="AF7" s="3"/>
    </row>
    <row r="8" spans="1:32" x14ac:dyDescent="0.35">
      <c r="A8" s="16"/>
      <c r="B8">
        <v>1970</v>
      </c>
      <c r="C8" s="3">
        <v>5592325680</v>
      </c>
      <c r="D8">
        <v>100</v>
      </c>
      <c r="E8" s="3">
        <v>5592325680</v>
      </c>
      <c r="F8" s="3">
        <v>3520108367</v>
      </c>
      <c r="G8" s="3">
        <v>96099008</v>
      </c>
      <c r="H8" s="3">
        <v>640271801</v>
      </c>
      <c r="I8" s="3">
        <v>224862859</v>
      </c>
      <c r="J8" s="3">
        <v>-24624252</v>
      </c>
      <c r="K8" s="3">
        <v>-76036619</v>
      </c>
      <c r="L8" s="3">
        <v>-5699962</v>
      </c>
      <c r="M8" s="3">
        <v>-66301009</v>
      </c>
      <c r="N8" s="3">
        <v>-731739201</v>
      </c>
      <c r="O8" s="3">
        <v>-129409675</v>
      </c>
      <c r="P8" s="3">
        <v>-37529675</v>
      </c>
      <c r="Q8" s="3">
        <v>-579080000</v>
      </c>
      <c r="R8" s="3">
        <v>-2530092</v>
      </c>
      <c r="S8" s="3">
        <v>-489864865</v>
      </c>
      <c r="T8" s="3">
        <v>-13959802</v>
      </c>
      <c r="U8" s="3">
        <v>-63117000</v>
      </c>
      <c r="V8" s="3">
        <v>-17789280</v>
      </c>
      <c r="W8" s="3">
        <v>-1965060000</v>
      </c>
      <c r="X8" s="3">
        <v>-690925624</v>
      </c>
      <c r="Y8" s="3">
        <v>-87818112</v>
      </c>
      <c r="Z8" s="3">
        <v>-19263000</v>
      </c>
      <c r="AA8" s="3">
        <v>193868001</v>
      </c>
      <c r="AB8" s="3">
        <v>-1821543814</v>
      </c>
      <c r="AC8" s="3">
        <f t="shared" si="0"/>
        <v>5266787548</v>
      </c>
      <c r="AD8" s="3">
        <v>444732</v>
      </c>
      <c r="AF8" s="3"/>
    </row>
    <row r="9" spans="1:32" x14ac:dyDescent="0.35">
      <c r="A9" s="16"/>
      <c r="B9">
        <v>1980</v>
      </c>
      <c r="C9" s="3">
        <v>7368210699</v>
      </c>
      <c r="D9">
        <v>102</v>
      </c>
      <c r="E9" s="3">
        <v>7223735979</v>
      </c>
      <c r="F9" s="3">
        <v>4319380381</v>
      </c>
      <c r="G9" s="3">
        <v>143903659</v>
      </c>
      <c r="H9" s="3">
        <v>782890234</v>
      </c>
      <c r="I9" s="3">
        <v>112761887</v>
      </c>
      <c r="J9" s="3">
        <v>-45146086</v>
      </c>
      <c r="K9" s="3">
        <v>-136324899</v>
      </c>
      <c r="L9" s="3">
        <v>-119633165</v>
      </c>
      <c r="M9" s="3">
        <v>-184811771</v>
      </c>
      <c r="N9" s="3">
        <v>-894731696</v>
      </c>
      <c r="O9" s="3">
        <v>-226976264</v>
      </c>
      <c r="P9" s="3">
        <v>-50148670</v>
      </c>
      <c r="Q9" s="3">
        <v>-555730000</v>
      </c>
      <c r="R9" s="3">
        <v>-2857916</v>
      </c>
      <c r="S9" s="3">
        <v>-190966834</v>
      </c>
      <c r="T9" s="3">
        <v>-15117454</v>
      </c>
      <c r="U9" s="3">
        <v>-80726000</v>
      </c>
      <c r="V9" s="3">
        <v>-30175904</v>
      </c>
      <c r="W9" s="3">
        <v>-2157048621</v>
      </c>
      <c r="X9" s="3">
        <v>-722175624</v>
      </c>
      <c r="Y9" s="3">
        <v>-174684358</v>
      </c>
      <c r="Z9" s="3">
        <v>1976000</v>
      </c>
      <c r="AA9" s="3">
        <v>111909000</v>
      </c>
      <c r="AB9" s="3">
        <v>-2660816137</v>
      </c>
      <c r="AC9" s="3">
        <f t="shared" si="0"/>
        <v>7109301878</v>
      </c>
      <c r="AD9" s="3">
        <v>511456</v>
      </c>
      <c r="AF9" s="3"/>
    </row>
    <row r="10" spans="1:32" x14ac:dyDescent="0.35">
      <c r="A10" s="16"/>
      <c r="B10">
        <v>1990</v>
      </c>
      <c r="C10" s="3">
        <v>10445861545</v>
      </c>
      <c r="D10">
        <v>109</v>
      </c>
      <c r="E10" s="3">
        <v>9583359215</v>
      </c>
      <c r="F10" s="3">
        <v>4650956997</v>
      </c>
      <c r="G10" s="3">
        <v>222190094</v>
      </c>
      <c r="H10" s="3">
        <v>1115755274</v>
      </c>
      <c r="I10" s="3">
        <v>74071219</v>
      </c>
      <c r="J10" s="3">
        <v>-47679212</v>
      </c>
      <c r="K10" s="3">
        <v>-150912894</v>
      </c>
      <c r="L10" s="3">
        <v>-352837911</v>
      </c>
      <c r="M10" s="3">
        <v>-256318729</v>
      </c>
      <c r="N10" s="3">
        <v>-1275148884</v>
      </c>
      <c r="O10" s="3">
        <v>-383651699</v>
      </c>
      <c r="P10" s="3">
        <v>-66579951</v>
      </c>
      <c r="Q10" s="3">
        <v>-495020000</v>
      </c>
      <c r="R10" s="3">
        <v>-2857916</v>
      </c>
      <c r="S10" s="3">
        <v>-366131375</v>
      </c>
      <c r="T10" s="3">
        <v>-14158508</v>
      </c>
      <c r="U10" s="3">
        <v>-106491000</v>
      </c>
      <c r="V10" s="3">
        <v>-41081334</v>
      </c>
      <c r="W10" s="3">
        <v>-2038467414</v>
      </c>
      <c r="X10" s="3">
        <v>-755550624</v>
      </c>
      <c r="Y10" s="3">
        <v>-192058129</v>
      </c>
      <c r="Z10" s="3">
        <v>20268000</v>
      </c>
      <c r="AA10" s="3">
        <v>159285000</v>
      </c>
      <c r="AB10" s="3">
        <v>-4228360061</v>
      </c>
      <c r="AC10" s="3">
        <f t="shared" si="0"/>
        <v>9280940219</v>
      </c>
      <c r="AD10" s="3">
        <v>562758</v>
      </c>
      <c r="AF10" s="3"/>
    </row>
    <row r="11" spans="1:32" x14ac:dyDescent="0.35">
      <c r="A11" s="16"/>
      <c r="B11">
        <v>2000</v>
      </c>
      <c r="C11" s="3">
        <v>13062709297</v>
      </c>
      <c r="D11">
        <v>117</v>
      </c>
      <c r="E11" s="3">
        <v>11164708801</v>
      </c>
      <c r="F11" s="3">
        <v>4916830517</v>
      </c>
      <c r="G11" s="3">
        <v>291321040</v>
      </c>
      <c r="H11" s="3">
        <v>1392414549</v>
      </c>
      <c r="I11" s="3">
        <v>57891000</v>
      </c>
      <c r="J11" s="3">
        <v>-50138476</v>
      </c>
      <c r="K11" s="3">
        <v>-166026908</v>
      </c>
      <c r="L11" s="3">
        <v>-922093018</v>
      </c>
      <c r="M11" s="3">
        <v>-261127272</v>
      </c>
      <c r="N11" s="3">
        <v>-1591330913</v>
      </c>
      <c r="O11" s="3">
        <v>-651950349</v>
      </c>
      <c r="P11" s="3">
        <v>-57634245</v>
      </c>
      <c r="Q11" s="3">
        <v>-368930000</v>
      </c>
      <c r="R11" s="3">
        <v>-2344486</v>
      </c>
      <c r="S11" s="3">
        <v>-273114888</v>
      </c>
      <c r="T11" s="3">
        <v>-17677898</v>
      </c>
      <c r="U11" s="3">
        <v>-114668000</v>
      </c>
      <c r="V11" s="3">
        <v>-45281159</v>
      </c>
      <c r="W11" s="3">
        <v>-1961295517</v>
      </c>
      <c r="X11" s="3">
        <v>-796800624</v>
      </c>
      <c r="Y11" s="3">
        <v>-193454625</v>
      </c>
      <c r="Z11" s="3">
        <v>51609000</v>
      </c>
      <c r="AA11" s="3">
        <v>118187000</v>
      </c>
      <c r="AB11" s="3">
        <v>-5251081074</v>
      </c>
      <c r="AC11" s="20">
        <f t="shared" si="0"/>
        <v>10519093529</v>
      </c>
      <c r="AD11" s="20">
        <v>588067</v>
      </c>
      <c r="AF11" s="3"/>
    </row>
    <row r="12" spans="1:32" x14ac:dyDescent="0.35">
      <c r="A12" s="17" t="s">
        <v>4</v>
      </c>
      <c r="B12" s="13">
        <v>1950</v>
      </c>
      <c r="C12" s="14">
        <v>1271943000000</v>
      </c>
      <c r="D12" s="13">
        <v>108</v>
      </c>
      <c r="E12" s="14">
        <v>1178094000000</v>
      </c>
      <c r="F12" s="14">
        <v>743658000000</v>
      </c>
      <c r="G12" s="14">
        <v>26937000000</v>
      </c>
      <c r="H12" s="14">
        <v>75276000000</v>
      </c>
      <c r="I12" s="14">
        <v>36654000000</v>
      </c>
      <c r="J12" s="14">
        <v>-9963000000</v>
      </c>
      <c r="K12" s="14">
        <v>-18450000000</v>
      </c>
      <c r="L12" s="14">
        <v>-12423000000</v>
      </c>
      <c r="M12" s="14">
        <v>-16359000000</v>
      </c>
      <c r="N12" s="14">
        <v>-104304000000</v>
      </c>
      <c r="O12" s="14">
        <v>-141696000000</v>
      </c>
      <c r="P12" s="14">
        <v>-738000000</v>
      </c>
      <c r="Q12" s="14">
        <v>-29151000000</v>
      </c>
      <c r="R12" s="14">
        <v>-26076000000</v>
      </c>
      <c r="S12" s="14">
        <v>-79704000000</v>
      </c>
      <c r="T12" s="14">
        <v>-7503000000</v>
      </c>
      <c r="U12" s="14">
        <v>-54858000000</v>
      </c>
      <c r="V12" s="14">
        <v>-25886378210</v>
      </c>
      <c r="W12" s="14">
        <v>-189051000000</v>
      </c>
      <c r="X12" s="14">
        <v>-300981000000</v>
      </c>
      <c r="Y12" s="14">
        <v>-4059000000</v>
      </c>
      <c r="Z12" s="14">
        <v>-54120000000</v>
      </c>
      <c r="AA12" s="14">
        <v>10332000000</v>
      </c>
      <c r="AB12" s="13">
        <v>0</v>
      </c>
      <c r="AC12" s="3">
        <f t="shared" si="0"/>
        <v>995628621790</v>
      </c>
      <c r="AD12" s="3">
        <v>152272813</v>
      </c>
      <c r="AF12" s="3"/>
    </row>
    <row r="13" spans="1:32" x14ac:dyDescent="0.35">
      <c r="A13" s="16"/>
      <c r="B13">
        <v>1960</v>
      </c>
      <c r="C13" s="3">
        <v>1762098000000</v>
      </c>
      <c r="D13">
        <v>104.2</v>
      </c>
      <c r="E13" s="3">
        <v>1690389000000</v>
      </c>
      <c r="F13" s="3">
        <v>1079325000000</v>
      </c>
      <c r="G13" s="3">
        <v>27798000000</v>
      </c>
      <c r="H13" s="3">
        <v>115374000000</v>
      </c>
      <c r="I13" s="3">
        <v>46125000000</v>
      </c>
      <c r="J13" s="3">
        <v>-13776000000</v>
      </c>
      <c r="K13" s="3">
        <v>-32841000000</v>
      </c>
      <c r="L13" s="3">
        <v>-6519000000</v>
      </c>
      <c r="M13" s="3">
        <v>-31857000000</v>
      </c>
      <c r="N13" s="3">
        <v>-129273000000</v>
      </c>
      <c r="O13" s="3">
        <v>-160884000000</v>
      </c>
      <c r="P13" s="3">
        <v>-861000000</v>
      </c>
      <c r="Q13" s="3">
        <v>-36285000000</v>
      </c>
      <c r="R13" s="3">
        <v>-42066000000</v>
      </c>
      <c r="S13" s="3">
        <v>-88068000000</v>
      </c>
      <c r="T13" s="3">
        <v>-10209000000</v>
      </c>
      <c r="U13" s="3">
        <v>-73062000000</v>
      </c>
      <c r="V13" s="3">
        <v>-50586644640</v>
      </c>
      <c r="W13" s="3">
        <v>-313896000000</v>
      </c>
      <c r="X13" s="3">
        <v>-420783000000</v>
      </c>
      <c r="Y13" s="3">
        <v>-20910000000</v>
      </c>
      <c r="Z13" s="3">
        <v>-55596000000</v>
      </c>
      <c r="AA13" s="3">
        <v>39237000000</v>
      </c>
      <c r="AB13" s="3">
        <v>1476000000</v>
      </c>
      <c r="AC13" s="3">
        <f t="shared" si="0"/>
        <v>1510775355360</v>
      </c>
      <c r="AD13" s="3">
        <v>180666588</v>
      </c>
      <c r="AF13" s="3"/>
    </row>
    <row r="14" spans="1:32" x14ac:dyDescent="0.35">
      <c r="A14" s="16"/>
      <c r="B14">
        <v>1970</v>
      </c>
      <c r="C14" s="3">
        <v>2703294000000</v>
      </c>
      <c r="D14">
        <v>101.5</v>
      </c>
      <c r="E14" s="3">
        <v>2662089000000</v>
      </c>
      <c r="F14" s="3">
        <v>1503921000000</v>
      </c>
      <c r="G14" s="3">
        <v>57195000000</v>
      </c>
      <c r="H14" s="3">
        <v>201597000000</v>
      </c>
      <c r="I14" s="3">
        <v>78105000000</v>
      </c>
      <c r="J14" s="3">
        <v>-19680000000</v>
      </c>
      <c r="K14" s="3">
        <v>-49692000000</v>
      </c>
      <c r="L14" s="3">
        <v>-2829000000</v>
      </c>
      <c r="M14" s="3">
        <v>-61623000000</v>
      </c>
      <c r="N14" s="3">
        <v>-230133000000</v>
      </c>
      <c r="O14" s="3">
        <v>-205656000000</v>
      </c>
      <c r="P14" s="3">
        <v>-4428000000</v>
      </c>
      <c r="Q14" s="3">
        <v>-74169000000</v>
      </c>
      <c r="R14" s="3">
        <v>-54120000000</v>
      </c>
      <c r="S14" s="3">
        <v>-110700000000</v>
      </c>
      <c r="T14" s="3">
        <v>-13899000000</v>
      </c>
      <c r="U14" s="3">
        <v>-114390000000</v>
      </c>
      <c r="V14" s="3">
        <v>-77714729603</v>
      </c>
      <c r="W14" s="3">
        <v>-634434000000</v>
      </c>
      <c r="X14" s="3">
        <v>-589539000000</v>
      </c>
      <c r="Y14" s="3">
        <v>-85116000000</v>
      </c>
      <c r="Z14" s="3">
        <v>-60639000000</v>
      </c>
      <c r="AA14" s="3">
        <v>89544000000</v>
      </c>
      <c r="AB14" s="3">
        <v>-3813000000</v>
      </c>
      <c r="AC14" s="3">
        <f t="shared" si="0"/>
        <v>2203689270397</v>
      </c>
      <c r="AD14" s="3">
        <v>205052057</v>
      </c>
      <c r="AF14" s="3"/>
    </row>
    <row r="15" spans="1:32" x14ac:dyDescent="0.35">
      <c r="A15" s="16"/>
      <c r="B15">
        <v>1980</v>
      </c>
      <c r="C15" s="3">
        <v>3701931000000</v>
      </c>
      <c r="D15">
        <v>103.9</v>
      </c>
      <c r="E15" s="3">
        <v>3564171000000</v>
      </c>
      <c r="F15" s="3">
        <v>1870953000000</v>
      </c>
      <c r="G15" s="3">
        <v>102213000000</v>
      </c>
      <c r="H15" s="3">
        <v>336282000000</v>
      </c>
      <c r="I15" s="3">
        <v>94464000000</v>
      </c>
      <c r="J15" s="3">
        <v>-29397000000</v>
      </c>
      <c r="K15" s="3">
        <v>-64944000000</v>
      </c>
      <c r="L15" s="3">
        <v>-150921000000</v>
      </c>
      <c r="M15" s="3">
        <v>-114759000000</v>
      </c>
      <c r="N15" s="3">
        <v>-347598000000</v>
      </c>
      <c r="O15" s="3">
        <v>-291387000000</v>
      </c>
      <c r="P15" s="3">
        <v>-10209000000</v>
      </c>
      <c r="Q15" s="3">
        <v>-102951000000</v>
      </c>
      <c r="R15" s="3">
        <v>-61623000000</v>
      </c>
      <c r="S15" s="3">
        <v>-90282000000</v>
      </c>
      <c r="T15" s="3">
        <v>-15990000000</v>
      </c>
      <c r="U15" s="3">
        <v>-193110000000</v>
      </c>
      <c r="V15" s="3">
        <v>-107028290235</v>
      </c>
      <c r="W15" s="3">
        <v>-893964000000</v>
      </c>
      <c r="X15" s="3">
        <v>-817704000000</v>
      </c>
      <c r="Y15" s="3">
        <v>-217710000000</v>
      </c>
      <c r="Z15" s="3">
        <v>-70971000000</v>
      </c>
      <c r="AA15" s="3">
        <v>50061000000</v>
      </c>
      <c r="AB15" s="3">
        <v>2829000000</v>
      </c>
      <c r="AC15" s="3">
        <f t="shared" si="0"/>
        <v>2437595709765</v>
      </c>
      <c r="AD15" s="3">
        <v>227236285</v>
      </c>
      <c r="AF15" s="3"/>
    </row>
    <row r="16" spans="1:32" x14ac:dyDescent="0.35">
      <c r="A16" s="16"/>
      <c r="B16">
        <v>1990</v>
      </c>
      <c r="C16" s="3">
        <v>5082606000000</v>
      </c>
      <c r="D16">
        <v>110.3</v>
      </c>
      <c r="E16" s="3">
        <v>4607580000000</v>
      </c>
      <c r="F16" s="3">
        <v>2122734000000</v>
      </c>
      <c r="G16" s="3">
        <v>103935000000</v>
      </c>
      <c r="H16" s="3">
        <v>534681000000</v>
      </c>
      <c r="I16" s="3">
        <v>95202000000</v>
      </c>
      <c r="J16" s="3">
        <v>-35178000000</v>
      </c>
      <c r="K16" s="3">
        <v>-67404000000</v>
      </c>
      <c r="L16" s="3">
        <v>-227058000000</v>
      </c>
      <c r="M16" s="3">
        <v>-203811000000</v>
      </c>
      <c r="N16" s="3">
        <v>-606759000000</v>
      </c>
      <c r="O16" s="3">
        <v>-393231000000</v>
      </c>
      <c r="P16" s="3">
        <v>-11931000000</v>
      </c>
      <c r="Q16" s="3">
        <v>-125706000000</v>
      </c>
      <c r="R16" s="3">
        <v>-61623000000</v>
      </c>
      <c r="S16" s="3">
        <v>-71463000000</v>
      </c>
      <c r="T16" s="3">
        <v>-17589000000</v>
      </c>
      <c r="U16" s="3">
        <v>-315495000000</v>
      </c>
      <c r="V16" s="3">
        <v>-136192855344</v>
      </c>
      <c r="W16" s="3">
        <v>-1267761000000</v>
      </c>
      <c r="X16" s="3">
        <v>-1052142000000</v>
      </c>
      <c r="Y16" s="3">
        <v>-345015000000</v>
      </c>
      <c r="Z16" s="3">
        <v>-95940000000</v>
      </c>
      <c r="AA16" s="3">
        <v>71094000000</v>
      </c>
      <c r="AB16" s="3">
        <v>-73554000000</v>
      </c>
      <c r="AC16" s="3">
        <f t="shared" si="0"/>
        <v>2500927144656</v>
      </c>
      <c r="AD16" s="3">
        <v>249437464</v>
      </c>
      <c r="AF16" s="3"/>
    </row>
    <row r="17" spans="1:32" x14ac:dyDescent="0.35">
      <c r="A17" s="18"/>
      <c r="B17" s="19">
        <v>1997</v>
      </c>
      <c r="C17" s="20">
        <v>6043716315000</v>
      </c>
      <c r="D17" s="19">
        <v>118.3</v>
      </c>
      <c r="E17" s="20">
        <v>5108805000000</v>
      </c>
      <c r="F17" s="20">
        <v>2320518000000</v>
      </c>
      <c r="G17" s="20">
        <v>107871000000</v>
      </c>
      <c r="H17" s="20">
        <v>685233000000</v>
      </c>
      <c r="I17" s="20">
        <v>110700000000</v>
      </c>
      <c r="J17" s="20">
        <v>-34932000000</v>
      </c>
      <c r="K17" s="20">
        <v>-72324000000</v>
      </c>
      <c r="L17" s="20">
        <v>-324228000000</v>
      </c>
      <c r="M17" s="20">
        <v>-150429000000</v>
      </c>
      <c r="N17" s="20">
        <v>-822378000000</v>
      </c>
      <c r="O17" s="20">
        <v>-460635000000</v>
      </c>
      <c r="P17" s="20">
        <v>-13653000000</v>
      </c>
      <c r="Q17" s="20">
        <v>-148215000000</v>
      </c>
      <c r="R17" s="20">
        <v>-61623000000</v>
      </c>
      <c r="S17" s="20">
        <v>-66666000000</v>
      </c>
      <c r="T17" s="20">
        <v>-18819000000</v>
      </c>
      <c r="U17" s="20">
        <v>-430377000000</v>
      </c>
      <c r="V17" s="20">
        <v>-157104031365</v>
      </c>
      <c r="W17" s="20">
        <v>-1576368000000</v>
      </c>
      <c r="X17" s="20">
        <v>-1244760000000</v>
      </c>
      <c r="Y17" s="20">
        <v>-377487000000</v>
      </c>
      <c r="Z17" s="20">
        <v>-101106000000</v>
      </c>
      <c r="AA17" s="20">
        <v>54489000000</v>
      </c>
      <c r="AB17" s="20">
        <v>-179703000000</v>
      </c>
      <c r="AC17" s="20">
        <f t="shared" si="0"/>
        <v>2326511968635</v>
      </c>
      <c r="AD17" s="20">
        <v>267638895</v>
      </c>
      <c r="AF17" s="3"/>
    </row>
    <row r="19" spans="1:32" x14ac:dyDescent="0.35">
      <c r="A19" s="11" t="s">
        <v>62</v>
      </c>
      <c r="J19" s="3"/>
    </row>
    <row r="20" spans="1:32" ht="29" x14ac:dyDescent="0.35">
      <c r="A20" s="4"/>
      <c r="B20" s="5"/>
      <c r="C20" s="7" t="s">
        <v>33</v>
      </c>
      <c r="D20" s="7" t="s">
        <v>34</v>
      </c>
      <c r="E20" s="7" t="s">
        <v>35</v>
      </c>
      <c r="F20" s="6" t="s">
        <v>36</v>
      </c>
      <c r="G20" s="7" t="s">
        <v>37</v>
      </c>
      <c r="H20" s="7" t="s">
        <v>60</v>
      </c>
      <c r="I20" s="7" t="s">
        <v>38</v>
      </c>
      <c r="J20" s="7" t="s">
        <v>39</v>
      </c>
      <c r="K20" s="7" t="s">
        <v>40</v>
      </c>
      <c r="L20" s="7" t="s">
        <v>41</v>
      </c>
      <c r="M20" s="7" t="s">
        <v>42</v>
      </c>
      <c r="N20" s="7" t="s">
        <v>43</v>
      </c>
      <c r="O20" s="7" t="s">
        <v>49</v>
      </c>
      <c r="P20" s="7" t="s">
        <v>44</v>
      </c>
      <c r="Q20" s="7" t="s">
        <v>45</v>
      </c>
      <c r="R20" s="7" t="s">
        <v>46</v>
      </c>
      <c r="S20" s="7" t="s">
        <v>47</v>
      </c>
      <c r="T20" s="7" t="s">
        <v>48</v>
      </c>
      <c r="U20" s="7" t="s">
        <v>50</v>
      </c>
      <c r="V20" s="7" t="s">
        <v>57</v>
      </c>
      <c r="W20" s="7" t="s">
        <v>51</v>
      </c>
      <c r="X20" s="7" t="s">
        <v>52</v>
      </c>
      <c r="Y20" s="7" t="s">
        <v>53</v>
      </c>
      <c r="Z20" s="7" t="s">
        <v>54</v>
      </c>
      <c r="AA20" s="7" t="s">
        <v>55</v>
      </c>
      <c r="AB20" s="7" t="s">
        <v>56</v>
      </c>
      <c r="AC20" s="7" t="s">
        <v>58</v>
      </c>
    </row>
    <row r="21" spans="1:32" x14ac:dyDescent="0.35">
      <c r="A21" s="8" t="s">
        <v>3</v>
      </c>
      <c r="B21" s="8" t="s">
        <v>6</v>
      </c>
      <c r="C21" s="9" t="s">
        <v>7</v>
      </c>
      <c r="D21" s="9" t="s">
        <v>8</v>
      </c>
      <c r="E21" s="9" t="s">
        <v>9</v>
      </c>
      <c r="F21" s="10" t="s">
        <v>10</v>
      </c>
      <c r="G21" s="10" t="s">
        <v>11</v>
      </c>
      <c r="H21" s="10" t="s">
        <v>12</v>
      </c>
      <c r="I21" s="10" t="s">
        <v>13</v>
      </c>
      <c r="J21" s="10" t="s">
        <v>14</v>
      </c>
      <c r="K21" s="10" t="s">
        <v>15</v>
      </c>
      <c r="L21" s="10" t="s">
        <v>16</v>
      </c>
      <c r="M21" s="10" t="s">
        <v>17</v>
      </c>
      <c r="N21" s="10" t="s">
        <v>18</v>
      </c>
      <c r="O21" s="10" t="s">
        <v>19</v>
      </c>
      <c r="P21" s="10" t="s">
        <v>20</v>
      </c>
      <c r="Q21" s="10" t="s">
        <v>21</v>
      </c>
      <c r="R21" s="10" t="s">
        <v>22</v>
      </c>
      <c r="S21" s="10" t="s">
        <v>23</v>
      </c>
      <c r="T21" s="10" t="s">
        <v>24</v>
      </c>
      <c r="U21" s="10" t="s">
        <v>25</v>
      </c>
      <c r="V21" s="10" t="s">
        <v>26</v>
      </c>
      <c r="W21" s="10" t="s">
        <v>27</v>
      </c>
      <c r="X21" s="10" t="s">
        <v>28</v>
      </c>
      <c r="Y21" s="10" t="s">
        <v>29</v>
      </c>
      <c r="Z21" s="10" t="s">
        <v>30</v>
      </c>
      <c r="AA21" s="10" t="s">
        <v>31</v>
      </c>
      <c r="AB21" s="10" t="s">
        <v>32</v>
      </c>
      <c r="AC21" s="10"/>
    </row>
    <row r="22" spans="1:32" x14ac:dyDescent="0.35">
      <c r="A22" s="16" t="s">
        <v>5</v>
      </c>
      <c r="B22">
        <v>1950</v>
      </c>
      <c r="C22" s="12">
        <f>C6/$AD6</f>
        <v>6997.3732842352156</v>
      </c>
      <c r="D22">
        <f>D6</f>
        <v>96</v>
      </c>
      <c r="E22" s="12">
        <f t="shared" ref="E22:AA33" si="1">E6/$AD6</f>
        <v>7288.9305063971387</v>
      </c>
      <c r="F22" s="12">
        <f t="shared" si="1"/>
        <v>5626.1748763060987</v>
      </c>
      <c r="G22" s="12">
        <f t="shared" si="1"/>
        <v>131.8543946080313</v>
      </c>
      <c r="H22" s="12">
        <f t="shared" si="1"/>
        <v>978.66805560335354</v>
      </c>
      <c r="I22" s="12">
        <f t="shared" si="1"/>
        <v>170.43867985715306</v>
      </c>
      <c r="J22" s="12">
        <f t="shared" si="1"/>
        <v>-38.579491035004914</v>
      </c>
      <c r="K22" s="12">
        <f t="shared" si="1"/>
        <v>-47.118650843024561</v>
      </c>
      <c r="L22" s="12">
        <f t="shared" si="1"/>
        <v>-183.14327049586097</v>
      </c>
      <c r="M22" s="12">
        <f t="shared" si="1"/>
        <v>-62.211249857708992</v>
      </c>
      <c r="N22" s="12">
        <f t="shared" si="1"/>
        <v>-1118.477777454222</v>
      </c>
      <c r="O22" s="12">
        <f t="shared" si="1"/>
        <v>-103.73097072908587</v>
      </c>
      <c r="P22" s="12">
        <f t="shared" si="1"/>
        <v>-71.253714787940083</v>
      </c>
      <c r="Q22" s="12">
        <f t="shared" si="1"/>
        <v>-828.30571784818937</v>
      </c>
      <c r="R22" s="12">
        <f t="shared" si="1"/>
        <v>-3.4269947875165125</v>
      </c>
      <c r="S22" s="12">
        <f t="shared" si="1"/>
        <v>-1313.8406843734033</v>
      </c>
      <c r="T22" s="12">
        <f t="shared" si="1"/>
        <v>-54.994252767063671</v>
      </c>
      <c r="U22" s="12">
        <f t="shared" si="1"/>
        <v>-120.89837907382454</v>
      </c>
      <c r="V22" s="12">
        <f t="shared" si="1"/>
        <v>-4</v>
      </c>
      <c r="W22" s="12">
        <f t="shared" si="1"/>
        <v>-1436.0457290196878</v>
      </c>
      <c r="X22" s="12">
        <f t="shared" si="1"/>
        <v>-1708.6849769819482</v>
      </c>
      <c r="Y22" s="12">
        <f t="shared" si="1"/>
        <v>-5.1464789925532166</v>
      </c>
      <c r="Z22" s="12">
        <f t="shared" si="1"/>
        <v>-240.40693903591557</v>
      </c>
      <c r="AA22" s="12">
        <f>AA6/$AD6</f>
        <v>67.606096143715234</v>
      </c>
      <c r="AB22" s="12" t="s">
        <v>63</v>
      </c>
      <c r="AC22" s="21">
        <f>AC6/$AD6</f>
        <v>6923.4073308325414</v>
      </c>
    </row>
    <row r="23" spans="1:32" x14ac:dyDescent="0.35">
      <c r="A23" s="16"/>
      <c r="B23">
        <v>1960</v>
      </c>
      <c r="C23" s="12">
        <f t="shared" ref="C23:R33" si="2">C7/$AD7</f>
        <v>9006.5864379131071</v>
      </c>
      <c r="D23">
        <f t="shared" ref="D23:D33" si="3">D7</f>
        <v>92</v>
      </c>
      <c r="E23" s="12">
        <f t="shared" si="2"/>
        <v>9789.7678676314063</v>
      </c>
      <c r="F23" s="12">
        <f t="shared" si="2"/>
        <v>6966.0176925779915</v>
      </c>
      <c r="G23" s="12">
        <f t="shared" si="2"/>
        <v>160.17546636024838</v>
      </c>
      <c r="H23" s="12">
        <f t="shared" si="2"/>
        <v>1029.0441519335386</v>
      </c>
      <c r="I23" s="12">
        <f t="shared" si="2"/>
        <v>461.25729645712408</v>
      </c>
      <c r="J23" s="12">
        <f t="shared" si="2"/>
        <v>-42.509940212526388</v>
      </c>
      <c r="K23" s="12">
        <f t="shared" si="2"/>
        <v>-130.64066471564399</v>
      </c>
      <c r="L23" s="12">
        <f t="shared" si="2"/>
        <v>-112.87534401522515</v>
      </c>
      <c r="M23" s="12">
        <f t="shared" si="2"/>
        <v>-88.821327533272978</v>
      </c>
      <c r="N23" s="12">
        <f t="shared" si="2"/>
        <v>-1176.0504589862035</v>
      </c>
      <c r="O23" s="12">
        <f t="shared" si="2"/>
        <v>-173.77694219518264</v>
      </c>
      <c r="P23" s="12">
        <f t="shared" si="2"/>
        <v>-71.352345972232555</v>
      </c>
      <c r="Q23" s="12">
        <f t="shared" si="2"/>
        <v>-1221.7574080296295</v>
      </c>
      <c r="R23" s="12">
        <f t="shared" si="2"/>
        <v>-4.7854370949084464</v>
      </c>
      <c r="S23" s="12">
        <f t="shared" si="1"/>
        <v>-1151.0969706141104</v>
      </c>
      <c r="T23" s="12">
        <f t="shared" si="1"/>
        <v>-44.878157694270818</v>
      </c>
      <c r="U23" s="12">
        <f t="shared" si="1"/>
        <v>-132.15827393486731</v>
      </c>
      <c r="V23" s="12">
        <f t="shared" si="1"/>
        <v>-21</v>
      </c>
      <c r="W23" s="12">
        <f t="shared" si="1"/>
        <v>-2829.0515516272912</v>
      </c>
      <c r="X23" s="12">
        <f t="shared" si="1"/>
        <v>-1699.5586448172648</v>
      </c>
      <c r="Y23" s="12">
        <f t="shared" si="1"/>
        <v>-20.630961754997038</v>
      </c>
      <c r="Z23" s="12">
        <f t="shared" si="1"/>
        <v>-154.00083615256963</v>
      </c>
      <c r="AA23" s="12">
        <f t="shared" si="1"/>
        <v>216.65585396569722</v>
      </c>
      <c r="AB23" s="12"/>
      <c r="AC23" s="21">
        <f t="shared" ref="AC23:AC32" si="4">AC7/$AD7</f>
        <v>9547.9730635758096</v>
      </c>
    </row>
    <row r="24" spans="1:32" x14ac:dyDescent="0.35">
      <c r="A24" s="16"/>
      <c r="B24">
        <v>1970</v>
      </c>
      <c r="C24" s="12">
        <f t="shared" si="2"/>
        <v>12574.597015730822</v>
      </c>
      <c r="D24">
        <f t="shared" si="3"/>
        <v>100</v>
      </c>
      <c r="E24" s="12">
        <f t="shared" si="1"/>
        <v>12574.597015730822</v>
      </c>
      <c r="F24" s="12">
        <f t="shared" si="1"/>
        <v>7915.1227413363558</v>
      </c>
      <c r="G24" s="12">
        <f t="shared" si="1"/>
        <v>216.08296232337676</v>
      </c>
      <c r="H24" s="12">
        <f t="shared" si="1"/>
        <v>1439.6800792387326</v>
      </c>
      <c r="I24" s="12">
        <f t="shared" si="1"/>
        <v>505.61430029770736</v>
      </c>
      <c r="J24" s="12">
        <f t="shared" si="1"/>
        <v>-55.368743423005313</v>
      </c>
      <c r="K24" s="12">
        <f t="shared" si="1"/>
        <v>-170.9717740122141</v>
      </c>
      <c r="L24" s="12">
        <f t="shared" si="1"/>
        <v>-12.816622145471881</v>
      </c>
      <c r="M24" s="12">
        <f t="shared" si="1"/>
        <v>-149.08081496271913</v>
      </c>
      <c r="N24" s="12">
        <f t="shared" si="1"/>
        <v>-1645.3486616659022</v>
      </c>
      <c r="O24" s="12">
        <f t="shared" si="1"/>
        <v>-290.98350242393172</v>
      </c>
      <c r="P24" s="12">
        <f t="shared" si="1"/>
        <v>-84.387170250847703</v>
      </c>
      <c r="Q24" s="12">
        <f t="shared" si="1"/>
        <v>-1302.087549355567</v>
      </c>
      <c r="R24" s="12">
        <f t="shared" si="1"/>
        <v>-5.689026200048569</v>
      </c>
      <c r="S24" s="12">
        <f t="shared" si="1"/>
        <v>-1101.4832865635933</v>
      </c>
      <c r="T24" s="12">
        <f t="shared" si="1"/>
        <v>-31.389245658059235</v>
      </c>
      <c r="U24" s="12">
        <f t="shared" si="1"/>
        <v>-141.92142683683656</v>
      </c>
      <c r="V24" s="12">
        <f t="shared" si="1"/>
        <v>-40</v>
      </c>
      <c r="W24" s="12">
        <f t="shared" si="1"/>
        <v>-4418.5262135398398</v>
      </c>
      <c r="X24" s="12">
        <f t="shared" si="1"/>
        <v>-1553.5774893643813</v>
      </c>
      <c r="Y24" s="12">
        <f t="shared" si="1"/>
        <v>-197.46299344324223</v>
      </c>
      <c r="Z24" s="12">
        <f t="shared" si="1"/>
        <v>-43.313726019265538</v>
      </c>
      <c r="AA24" s="12">
        <f t="shared" si="1"/>
        <v>435.920961387982</v>
      </c>
      <c r="AB24" s="12"/>
      <c r="AC24" s="21">
        <f t="shared" si="4"/>
        <v>11842.60981445005</v>
      </c>
    </row>
    <row r="25" spans="1:32" x14ac:dyDescent="0.35">
      <c r="A25" s="16"/>
      <c r="B25">
        <v>1980</v>
      </c>
      <c r="C25" s="12">
        <f t="shared" si="2"/>
        <v>14406.343261199399</v>
      </c>
      <c r="D25">
        <f t="shared" si="3"/>
        <v>102</v>
      </c>
      <c r="E25" s="12">
        <f t="shared" si="1"/>
        <v>14123.865941547268</v>
      </c>
      <c r="F25" s="12">
        <f t="shared" si="1"/>
        <v>8445.2628984702496</v>
      </c>
      <c r="G25" s="12">
        <f t="shared" si="1"/>
        <v>281.36077981292624</v>
      </c>
      <c r="H25" s="12">
        <f t="shared" si="1"/>
        <v>1530.7088664518551</v>
      </c>
      <c r="I25" s="12">
        <f t="shared" si="1"/>
        <v>220.47231237877745</v>
      </c>
      <c r="J25" s="12">
        <f t="shared" si="1"/>
        <v>-88.269735813051369</v>
      </c>
      <c r="K25" s="12">
        <f t="shared" si="1"/>
        <v>-266.54277005255585</v>
      </c>
      <c r="L25" s="12">
        <f t="shared" si="1"/>
        <v>-233.90705163298506</v>
      </c>
      <c r="M25" s="12">
        <f t="shared" si="1"/>
        <v>-361.34441867922169</v>
      </c>
      <c r="N25" s="12">
        <f t="shared" si="1"/>
        <v>-1749.3815616592631</v>
      </c>
      <c r="O25" s="12">
        <f t="shared" si="1"/>
        <v>-443.78453669523867</v>
      </c>
      <c r="P25" s="12">
        <f t="shared" si="1"/>
        <v>-98.050800068823122</v>
      </c>
      <c r="Q25" s="12">
        <f t="shared" si="1"/>
        <v>-1086.5646311706189</v>
      </c>
      <c r="R25" s="12">
        <f t="shared" si="1"/>
        <v>-5.5878042294938375</v>
      </c>
      <c r="S25" s="12">
        <f t="shared" si="1"/>
        <v>-373.37881264468496</v>
      </c>
      <c r="T25" s="12">
        <f t="shared" si="1"/>
        <v>-29.557682381280109</v>
      </c>
      <c r="U25" s="12">
        <f t="shared" si="1"/>
        <v>-157.83566914847026</v>
      </c>
      <c r="V25" s="12">
        <f t="shared" si="1"/>
        <v>-59</v>
      </c>
      <c r="W25" s="12">
        <f t="shared" si="1"/>
        <v>-4217.4666462022151</v>
      </c>
      <c r="X25" s="12">
        <f t="shared" si="1"/>
        <v>-1411.9995151098042</v>
      </c>
      <c r="Y25" s="12">
        <f t="shared" si="1"/>
        <v>-341.54327644997812</v>
      </c>
      <c r="Z25" s="12">
        <f t="shared" si="1"/>
        <v>3.8634799474441595</v>
      </c>
      <c r="AA25" s="12">
        <f t="shared" si="1"/>
        <v>218.80474566727148</v>
      </c>
      <c r="AB25" s="12"/>
      <c r="AC25" s="21">
        <f t="shared" si="4"/>
        <v>13900.12411233811</v>
      </c>
    </row>
    <row r="26" spans="1:32" x14ac:dyDescent="0.35">
      <c r="A26" s="16"/>
      <c r="B26">
        <v>1990</v>
      </c>
      <c r="C26" s="12">
        <f t="shared" si="2"/>
        <v>18561.906796527102</v>
      </c>
      <c r="D26">
        <f t="shared" si="3"/>
        <v>109</v>
      </c>
      <c r="E26" s="12">
        <f t="shared" si="1"/>
        <v>17029.272289332181</v>
      </c>
      <c r="F26" s="12">
        <f t="shared" si="1"/>
        <v>8264.5773085411493</v>
      </c>
      <c r="G26" s="12">
        <f t="shared" si="1"/>
        <v>394.82351916809711</v>
      </c>
      <c r="H26" s="12">
        <f t="shared" si="1"/>
        <v>1982.6555535416644</v>
      </c>
      <c r="I26" s="12">
        <f t="shared" si="1"/>
        <v>131.62179658041291</v>
      </c>
      <c r="J26" s="12">
        <f t="shared" si="1"/>
        <v>-84.724183396770897</v>
      </c>
      <c r="K26" s="12">
        <f t="shared" si="1"/>
        <v>-268.16659025726864</v>
      </c>
      <c r="L26" s="12">
        <f t="shared" si="1"/>
        <v>-626.97982258803961</v>
      </c>
      <c r="M26" s="12">
        <f t="shared" si="1"/>
        <v>-455.46883207346673</v>
      </c>
      <c r="N26" s="12">
        <f t="shared" si="1"/>
        <v>-2265.8920601750665</v>
      </c>
      <c r="O26" s="12">
        <f t="shared" si="1"/>
        <v>-681.73477587168907</v>
      </c>
      <c r="P26" s="12">
        <f t="shared" si="1"/>
        <v>-118.31009243760195</v>
      </c>
      <c r="Q26" s="12">
        <f t="shared" si="1"/>
        <v>-879.63209763344105</v>
      </c>
      <c r="R26" s="12">
        <f t="shared" si="1"/>
        <v>-5.0784102580505301</v>
      </c>
      <c r="S26" s="12">
        <f t="shared" si="1"/>
        <v>-650.60181285739168</v>
      </c>
      <c r="T26" s="12">
        <f t="shared" si="1"/>
        <v>-25.159141229444984</v>
      </c>
      <c r="U26" s="12">
        <f t="shared" si="1"/>
        <v>-189.23053959250691</v>
      </c>
      <c r="V26" s="12">
        <f t="shared" si="1"/>
        <v>-73</v>
      </c>
      <c r="W26" s="12">
        <f t="shared" si="1"/>
        <v>-3622.2806499418934</v>
      </c>
      <c r="X26" s="12">
        <f t="shared" si="1"/>
        <v>-1342.5853102043864</v>
      </c>
      <c r="Y26" s="12">
        <f t="shared" si="1"/>
        <v>-341.28013995358572</v>
      </c>
      <c r="Z26" s="12">
        <f t="shared" si="1"/>
        <v>36.015480899427466</v>
      </c>
      <c r="AA26" s="12">
        <f t="shared" si="1"/>
        <v>283.04351070975446</v>
      </c>
      <c r="AB26" s="12"/>
      <c r="AC26" s="21">
        <f t="shared" si="4"/>
        <v>16491.885000302085</v>
      </c>
    </row>
    <row r="27" spans="1:32" x14ac:dyDescent="0.35">
      <c r="A27" s="16"/>
      <c r="B27">
        <v>2000</v>
      </c>
      <c r="C27" s="12">
        <f t="shared" si="2"/>
        <v>22212.96093302294</v>
      </c>
      <c r="D27" s="19">
        <f t="shared" si="3"/>
        <v>117</v>
      </c>
      <c r="E27" s="12">
        <f t="shared" si="1"/>
        <v>18985.43669513848</v>
      </c>
      <c r="F27" s="12">
        <f t="shared" si="1"/>
        <v>8361.0039621335673</v>
      </c>
      <c r="G27" s="12">
        <f t="shared" si="1"/>
        <v>495.38749836328174</v>
      </c>
      <c r="H27" s="12">
        <f t="shared" si="1"/>
        <v>2367.782155774767</v>
      </c>
      <c r="I27" s="12">
        <f t="shared" si="1"/>
        <v>98.442864503534466</v>
      </c>
      <c r="J27" s="12">
        <f t="shared" si="1"/>
        <v>-85.2598020293606</v>
      </c>
      <c r="K27" s="12">
        <f t="shared" si="1"/>
        <v>-282.32651721657567</v>
      </c>
      <c r="L27" s="12">
        <f t="shared" si="1"/>
        <v>-1568.0067373275494</v>
      </c>
      <c r="M27" s="12">
        <f t="shared" si="1"/>
        <v>-444.04340321766057</v>
      </c>
      <c r="N27" s="12">
        <f t="shared" si="1"/>
        <v>-2706.0367492139503</v>
      </c>
      <c r="O27" s="12">
        <f t="shared" si="1"/>
        <v>-1108.6327731363942</v>
      </c>
      <c r="P27" s="12">
        <f t="shared" si="1"/>
        <v>-98.006256089867307</v>
      </c>
      <c r="Q27" s="12">
        <f t="shared" si="1"/>
        <v>-627.36048783556976</v>
      </c>
      <c r="R27" s="12">
        <f t="shared" si="1"/>
        <v>-3.9867668139854811</v>
      </c>
      <c r="S27" s="12">
        <f t="shared" si="1"/>
        <v>-464.42818250301411</v>
      </c>
      <c r="T27" s="12">
        <f t="shared" si="1"/>
        <v>-30.06102705984182</v>
      </c>
      <c r="U27" s="12">
        <f t="shared" si="1"/>
        <v>-194.99138703583094</v>
      </c>
      <c r="V27" s="12">
        <f t="shared" si="1"/>
        <v>-77</v>
      </c>
      <c r="W27" s="12">
        <f t="shared" si="1"/>
        <v>-3335.1565671938743</v>
      </c>
      <c r="X27" s="12">
        <f t="shared" si="1"/>
        <v>-1354.9487116263963</v>
      </c>
      <c r="Y27" s="12">
        <f t="shared" si="1"/>
        <v>-328.96697995296455</v>
      </c>
      <c r="Z27" s="12">
        <f t="shared" si="1"/>
        <v>87.760408252801128</v>
      </c>
      <c r="AA27" s="12">
        <f t="shared" si="1"/>
        <v>200.97539906167154</v>
      </c>
      <c r="AB27" s="12"/>
      <c r="AC27" s="21">
        <f t="shared" si="4"/>
        <v>17887.576634975267</v>
      </c>
    </row>
    <row r="28" spans="1:32" x14ac:dyDescent="0.35">
      <c r="A28" s="17" t="s">
        <v>4</v>
      </c>
      <c r="B28" s="13">
        <v>1950</v>
      </c>
      <c r="C28" s="15">
        <f t="shared" si="2"/>
        <v>8353.0538048180661</v>
      </c>
      <c r="D28">
        <f t="shared" si="3"/>
        <v>108</v>
      </c>
      <c r="E28" s="15">
        <f t="shared" si="1"/>
        <v>7736.7323607530652</v>
      </c>
      <c r="F28" s="15">
        <f t="shared" si="1"/>
        <v>4883.7214296422044</v>
      </c>
      <c r="G28" s="15">
        <f t="shared" si="1"/>
        <v>176.89960190070173</v>
      </c>
      <c r="H28" s="15">
        <f t="shared" si="1"/>
        <v>494.34957243483774</v>
      </c>
      <c r="I28" s="15">
        <f t="shared" si="1"/>
        <v>240.71270030323797</v>
      </c>
      <c r="J28" s="15">
        <f t="shared" si="1"/>
        <v>-65.42861988108146</v>
      </c>
      <c r="K28" s="15">
        <f t="shared" si="1"/>
        <v>-121.16411089089161</v>
      </c>
      <c r="L28" s="15">
        <f t="shared" si="1"/>
        <v>-81.583834666533676</v>
      </c>
      <c r="M28" s="15">
        <f t="shared" si="1"/>
        <v>-107.43217832325722</v>
      </c>
      <c r="N28" s="15">
        <f t="shared" si="1"/>
        <v>-684.9811069031739</v>
      </c>
      <c r="O28" s="15">
        <f t="shared" si="1"/>
        <v>-930.54037164204749</v>
      </c>
      <c r="P28" s="15">
        <f t="shared" si="1"/>
        <v>-4.8465644356356643</v>
      </c>
      <c r="Q28" s="15">
        <f t="shared" si="1"/>
        <v>-191.43929520760872</v>
      </c>
      <c r="R28" s="15">
        <f t="shared" si="1"/>
        <v>-171.24527672579347</v>
      </c>
      <c r="S28" s="15">
        <f t="shared" si="1"/>
        <v>-523.42895904865168</v>
      </c>
      <c r="T28" s="15">
        <f t="shared" si="1"/>
        <v>-49.273405095629251</v>
      </c>
      <c r="U28" s="15">
        <f t="shared" si="1"/>
        <v>-360.26128971558438</v>
      </c>
      <c r="V28" s="15">
        <f t="shared" si="1"/>
        <v>-170</v>
      </c>
      <c r="W28" s="15">
        <f t="shared" si="1"/>
        <v>-1241.5282562620025</v>
      </c>
      <c r="X28" s="15">
        <f t="shared" si="1"/>
        <v>-1976.5905290000783</v>
      </c>
      <c r="Y28" s="15">
        <f t="shared" si="1"/>
        <v>-26.656104395996152</v>
      </c>
      <c r="Z28" s="15">
        <f t="shared" si="1"/>
        <v>-355.4147252799487</v>
      </c>
      <c r="AA28" s="15">
        <f t="shared" si="1"/>
        <v>67.851902098899302</v>
      </c>
      <c r="AB28" s="15"/>
      <c r="AC28" s="22">
        <f t="shared" si="4"/>
        <v>6538.4529396590315</v>
      </c>
    </row>
    <row r="29" spans="1:32" x14ac:dyDescent="0.35">
      <c r="A29" s="16"/>
      <c r="B29">
        <v>1960</v>
      </c>
      <c r="C29" s="12">
        <f t="shared" si="2"/>
        <v>9753.3142099301731</v>
      </c>
      <c r="D29">
        <f t="shared" si="3"/>
        <v>104.2</v>
      </c>
      <c r="E29" s="12">
        <f t="shared" si="1"/>
        <v>9356.4007529715454</v>
      </c>
      <c r="F29" s="12">
        <f t="shared" si="1"/>
        <v>5974.1262175162128</v>
      </c>
      <c r="G29" s="12">
        <f t="shared" si="1"/>
        <v>153.86353563061698</v>
      </c>
      <c r="H29" s="12">
        <f t="shared" si="1"/>
        <v>638.60175407751649</v>
      </c>
      <c r="I29" s="12">
        <f t="shared" si="1"/>
        <v>255.30453921009456</v>
      </c>
      <c r="J29" s="12">
        <f t="shared" si="1"/>
        <v>-76.250955710748244</v>
      </c>
      <c r="K29" s="12">
        <f t="shared" si="1"/>
        <v>-181.77683191758732</v>
      </c>
      <c r="L29" s="12">
        <f t="shared" si="1"/>
        <v>-36.083041541693362</v>
      </c>
      <c r="M29" s="12">
        <f t="shared" si="1"/>
        <v>-176.33033508110532</v>
      </c>
      <c r="N29" s="12">
        <f t="shared" si="1"/>
        <v>-715.53352189282498</v>
      </c>
      <c r="O29" s="12">
        <f t="shared" si="1"/>
        <v>-890.50223276480983</v>
      </c>
      <c r="P29" s="12">
        <f t="shared" si="1"/>
        <v>-4.7656847319217652</v>
      </c>
      <c r="Q29" s="12">
        <f t="shared" si="1"/>
        <v>-200.83957084527438</v>
      </c>
      <c r="R29" s="12">
        <f t="shared" si="1"/>
        <v>-232.83773975960625</v>
      </c>
      <c r="S29" s="12">
        <f t="shared" si="1"/>
        <v>-487.46146686514055</v>
      </c>
      <c r="T29" s="12">
        <f t="shared" si="1"/>
        <v>-56.507404678500933</v>
      </c>
      <c r="U29" s="12">
        <f t="shared" si="1"/>
        <v>-404.4023901087898</v>
      </c>
      <c r="V29" s="12">
        <f t="shared" si="1"/>
        <v>-280</v>
      </c>
      <c r="W29" s="12">
        <f t="shared" si="1"/>
        <v>-1737.4324908377635</v>
      </c>
      <c r="X29" s="12">
        <f t="shared" si="1"/>
        <v>-2329.0582097006227</v>
      </c>
      <c r="Y29" s="12">
        <f t="shared" si="1"/>
        <v>-115.73805777524286</v>
      </c>
      <c r="Z29" s="12">
        <f t="shared" si="1"/>
        <v>-307.72707126123396</v>
      </c>
      <c r="AA29" s="12">
        <f t="shared" si="1"/>
        <v>217.17906135472043</v>
      </c>
      <c r="AB29" s="12"/>
      <c r="AC29" s="21">
        <f t="shared" si="4"/>
        <v>8362.2288552878417</v>
      </c>
    </row>
    <row r="30" spans="1:32" x14ac:dyDescent="0.35">
      <c r="A30" s="16"/>
      <c r="B30">
        <v>1970</v>
      </c>
      <c r="C30" s="12">
        <f t="shared" si="2"/>
        <v>13183.452239155054</v>
      </c>
      <c r="D30">
        <f t="shared" si="3"/>
        <v>101.5</v>
      </c>
      <c r="E30" s="12">
        <f t="shared" si="1"/>
        <v>12982.503267450762</v>
      </c>
      <c r="F30" s="12">
        <f t="shared" si="1"/>
        <v>7334.3375433683168</v>
      </c>
      <c r="G30" s="12">
        <f t="shared" si="1"/>
        <v>278.92916967909275</v>
      </c>
      <c r="H30" s="12">
        <f t="shared" si="1"/>
        <v>983.15034215921082</v>
      </c>
      <c r="I30" s="12">
        <f t="shared" si="1"/>
        <v>380.90327472306217</v>
      </c>
      <c r="J30" s="12">
        <f t="shared" si="1"/>
        <v>-95.975628276677085</v>
      </c>
      <c r="K30" s="12">
        <f t="shared" si="1"/>
        <v>-242.33846139860961</v>
      </c>
      <c r="L30" s="12">
        <f t="shared" si="1"/>
        <v>-13.79649656477233</v>
      </c>
      <c r="M30" s="12">
        <f t="shared" si="1"/>
        <v>-300.52368604134512</v>
      </c>
      <c r="N30" s="12">
        <f t="shared" si="1"/>
        <v>-1122.3150031603925</v>
      </c>
      <c r="O30" s="12">
        <f t="shared" si="1"/>
        <v>-1002.9453154912754</v>
      </c>
      <c r="P30" s="12">
        <f t="shared" si="1"/>
        <v>-21.594516362252342</v>
      </c>
      <c r="Q30" s="12">
        <f t="shared" si="1"/>
        <v>-361.70814906772677</v>
      </c>
      <c r="R30" s="12">
        <f t="shared" si="1"/>
        <v>-263.93297776086195</v>
      </c>
      <c r="S30" s="12">
        <f t="shared" si="1"/>
        <v>-539.86290905630858</v>
      </c>
      <c r="T30" s="12">
        <f t="shared" si="1"/>
        <v>-67.782787470403193</v>
      </c>
      <c r="U30" s="12">
        <f t="shared" si="1"/>
        <v>-557.8583393581855</v>
      </c>
      <c r="V30" s="12">
        <f t="shared" si="1"/>
        <v>-379</v>
      </c>
      <c r="W30" s="12">
        <f t="shared" si="1"/>
        <v>-3094.0143165693771</v>
      </c>
      <c r="X30" s="12">
        <f t="shared" si="1"/>
        <v>-2875.0699145632079</v>
      </c>
      <c r="Y30" s="12">
        <f t="shared" si="1"/>
        <v>-415.09459229662838</v>
      </c>
      <c r="Z30" s="12">
        <f t="shared" si="1"/>
        <v>-295.72490462751125</v>
      </c>
      <c r="AA30" s="12">
        <f t="shared" si="1"/>
        <v>436.68910865888068</v>
      </c>
      <c r="AB30" s="12"/>
      <c r="AC30" s="21">
        <f t="shared" si="4"/>
        <v>10746.97470797379</v>
      </c>
    </row>
    <row r="31" spans="1:32" x14ac:dyDescent="0.35">
      <c r="A31" s="16"/>
      <c r="B31">
        <v>1980</v>
      </c>
      <c r="C31" s="12">
        <f t="shared" si="2"/>
        <v>16291.108614101837</v>
      </c>
      <c r="D31">
        <f t="shared" si="3"/>
        <v>103.9</v>
      </c>
      <c r="E31" s="12">
        <f t="shared" si="1"/>
        <v>15684.867405749043</v>
      </c>
      <c r="F31" s="12">
        <f t="shared" si="1"/>
        <v>8233.5134109413902</v>
      </c>
      <c r="G31" s="12">
        <f t="shared" si="1"/>
        <v>449.80932512604664</v>
      </c>
      <c r="H31" s="12">
        <f t="shared" si="1"/>
        <v>1479.8780925326253</v>
      </c>
      <c r="I31" s="12">
        <f t="shared" si="1"/>
        <v>415.70825715620197</v>
      </c>
      <c r="J31" s="12">
        <f t="shared" si="1"/>
        <v>-129.36754356814097</v>
      </c>
      <c r="K31" s="12">
        <f t="shared" si="1"/>
        <v>-285.79942679488886</v>
      </c>
      <c r="L31" s="12">
        <f t="shared" si="1"/>
        <v>-664.15889522221335</v>
      </c>
      <c r="M31" s="12">
        <f t="shared" si="1"/>
        <v>-505.02057802960474</v>
      </c>
      <c r="N31" s="12">
        <f t="shared" si="1"/>
        <v>-1529.6764775044619</v>
      </c>
      <c r="O31" s="12">
        <f t="shared" si="1"/>
        <v>-1282.3084130247948</v>
      </c>
      <c r="P31" s="12">
        <f t="shared" si="1"/>
        <v>-44.926803833287451</v>
      </c>
      <c r="Q31" s="12">
        <f t="shared" si="1"/>
        <v>-453.0570458850795</v>
      </c>
      <c r="R31" s="12">
        <f t="shared" si="1"/>
        <v>-271.18468337924111</v>
      </c>
      <c r="S31" s="12">
        <f t="shared" si="1"/>
        <v>-397.30450618834925</v>
      </c>
      <c r="T31" s="12">
        <f t="shared" si="1"/>
        <v>-70.367283112377933</v>
      </c>
      <c r="U31" s="12">
        <f t="shared" si="1"/>
        <v>-849.82026528025665</v>
      </c>
      <c r="V31" s="12">
        <f t="shared" si="1"/>
        <v>-471</v>
      </c>
      <c r="W31" s="12">
        <f t="shared" si="1"/>
        <v>-3934.0724127750987</v>
      </c>
      <c r="X31" s="12">
        <f t="shared" si="1"/>
        <v>-3598.4746010083732</v>
      </c>
      <c r="Y31" s="12">
        <f t="shared" si="1"/>
        <v>-958.07762391468418</v>
      </c>
      <c r="Z31" s="12">
        <f t="shared" si="1"/>
        <v>-312.32247966032361</v>
      </c>
      <c r="AA31" s="12">
        <f t="shared" si="1"/>
        <v>220.30372482106017</v>
      </c>
      <c r="AB31" s="12"/>
      <c r="AC31" s="21">
        <f t="shared" si="4"/>
        <v>10727.141177145191</v>
      </c>
    </row>
    <row r="32" spans="1:32" x14ac:dyDescent="0.35">
      <c r="A32" s="16"/>
      <c r="B32">
        <v>1990</v>
      </c>
      <c r="C32" s="12">
        <f t="shared" si="2"/>
        <v>20376.27354967015</v>
      </c>
      <c r="D32">
        <f t="shared" si="3"/>
        <v>110.3</v>
      </c>
      <c r="E32" s="12">
        <f t="shared" si="1"/>
        <v>18471.88439985102</v>
      </c>
      <c r="F32" s="12">
        <f t="shared" si="1"/>
        <v>8510.0849165143845</v>
      </c>
      <c r="G32" s="12">
        <f t="shared" si="1"/>
        <v>416.6775845668476</v>
      </c>
      <c r="H32" s="12">
        <f t="shared" si="1"/>
        <v>2143.5472900734749</v>
      </c>
      <c r="I32" s="12">
        <f t="shared" si="1"/>
        <v>381.66680527188169</v>
      </c>
      <c r="J32" s="12">
        <f t="shared" si="1"/>
        <v>-141.02933631493303</v>
      </c>
      <c r="K32" s="12">
        <f t="shared" si="1"/>
        <v>-270.22404300903253</v>
      </c>
      <c r="L32" s="12">
        <f t="shared" si="1"/>
        <v>-910.2802616691132</v>
      </c>
      <c r="M32" s="12">
        <f t="shared" si="1"/>
        <v>-817.082553405049</v>
      </c>
      <c r="N32" s="12">
        <f t="shared" si="1"/>
        <v>-2432.5094966488273</v>
      </c>
      <c r="O32" s="12">
        <f t="shared" si="1"/>
        <v>-1576.4712874085346</v>
      </c>
      <c r="P32" s="12">
        <f t="shared" si="1"/>
        <v>-47.831628050868893</v>
      </c>
      <c r="Q32" s="12">
        <f t="shared" si="1"/>
        <v>-503.95797802049492</v>
      </c>
      <c r="R32" s="12">
        <f t="shared" si="1"/>
        <v>-247.04789333490015</v>
      </c>
      <c r="S32" s="12">
        <f t="shared" si="1"/>
        <v>-286.49665873767862</v>
      </c>
      <c r="T32" s="12">
        <f t="shared" si="1"/>
        <v>-70.514668157466517</v>
      </c>
      <c r="U32" s="12">
        <f t="shared" si="1"/>
        <v>-1264.8260407265848</v>
      </c>
      <c r="V32" s="12">
        <f t="shared" si="1"/>
        <v>-546</v>
      </c>
      <c r="W32" s="12">
        <f t="shared" si="1"/>
        <v>-5082.480312580471</v>
      </c>
      <c r="X32" s="12">
        <f t="shared" si="1"/>
        <v>-4218.0592406920878</v>
      </c>
      <c r="Y32" s="12">
        <f t="shared" si="1"/>
        <v>-1383.1723369349202</v>
      </c>
      <c r="Z32" s="12">
        <f t="shared" si="1"/>
        <v>-384.62546267709007</v>
      </c>
      <c r="AA32" s="12">
        <f t="shared" si="1"/>
        <v>285.01733003507445</v>
      </c>
      <c r="AB32" s="12"/>
      <c r="AC32" s="21">
        <f t="shared" si="4"/>
        <v>10026.26912794463</v>
      </c>
    </row>
    <row r="33" spans="1:29" x14ac:dyDescent="0.35">
      <c r="A33" s="18"/>
      <c r="B33" s="19">
        <v>1997</v>
      </c>
      <c r="C33" s="23">
        <f t="shared" si="2"/>
        <v>22581.60688864001</v>
      </c>
      <c r="D33" s="19">
        <f t="shared" si="3"/>
        <v>118.3</v>
      </c>
      <c r="E33" s="23">
        <f t="shared" si="1"/>
        <v>19088.42509606087</v>
      </c>
      <c r="F33" s="23">
        <f t="shared" si="1"/>
        <v>8670.3317169202928</v>
      </c>
      <c r="G33" s="23">
        <f t="shared" si="1"/>
        <v>403.04679930770152</v>
      </c>
      <c r="H33" s="23">
        <f t="shared" si="1"/>
        <v>2560.289303241967</v>
      </c>
      <c r="I33" s="23">
        <f t="shared" si="1"/>
        <v>413.61701183230485</v>
      </c>
      <c r="J33" s="23">
        <f t="shared" ref="J33:AA33" si="5">J17/$AD17</f>
        <v>-130.51914595597177</v>
      </c>
      <c r="K33" s="23">
        <f t="shared" si="5"/>
        <v>-270.22978106377252</v>
      </c>
      <c r="L33" s="23">
        <f t="shared" si="5"/>
        <v>-1211.4382702110618</v>
      </c>
      <c r="M33" s="23">
        <f t="shared" si="5"/>
        <v>-562.05956163434314</v>
      </c>
      <c r="N33" s="23">
        <f t="shared" si="5"/>
        <v>-3072.7148234564338</v>
      </c>
      <c r="O33" s="23">
        <f t="shared" si="5"/>
        <v>-1721.1063436799798</v>
      </c>
      <c r="P33" s="23">
        <f t="shared" si="5"/>
        <v>-51.012764792650934</v>
      </c>
      <c r="Q33" s="23">
        <f t="shared" si="5"/>
        <v>-553.78722139769707</v>
      </c>
      <c r="R33" s="23">
        <f t="shared" si="5"/>
        <v>-230.24680325331639</v>
      </c>
      <c r="S33" s="23">
        <f t="shared" si="5"/>
        <v>-249.08935601456582</v>
      </c>
      <c r="T33" s="23">
        <f t="shared" si="5"/>
        <v>-70.314892011491821</v>
      </c>
      <c r="U33" s="23">
        <f t="shared" si="5"/>
        <v>-1608.0510271124831</v>
      </c>
      <c r="V33" s="23">
        <f t="shared" si="5"/>
        <v>-587</v>
      </c>
      <c r="W33" s="23">
        <f t="shared" si="5"/>
        <v>-5889.9062484920214</v>
      </c>
      <c r="X33" s="23">
        <f t="shared" si="5"/>
        <v>-4650.8935108254727</v>
      </c>
      <c r="Y33" s="23">
        <f t="shared" si="5"/>
        <v>-1410.4340103481595</v>
      </c>
      <c r="Z33" s="23">
        <f t="shared" si="5"/>
        <v>-377.77020414017176</v>
      </c>
      <c r="AA33" s="23">
        <f t="shared" si="5"/>
        <v>203.59148471301228</v>
      </c>
      <c r="AB33" s="23"/>
      <c r="AC33" s="24">
        <f t="shared" ref="AC33" si="6">AC17/$AD17</f>
        <v>8692.727447686555</v>
      </c>
    </row>
    <row r="35" spans="1:29" x14ac:dyDescent="0.35">
      <c r="W35" s="12"/>
      <c r="X35" s="23"/>
      <c r="Y35" s="19"/>
      <c r="Z35" s="8" t="s">
        <v>65</v>
      </c>
    </row>
    <row r="36" spans="1:29" x14ac:dyDescent="0.35">
      <c r="W36" s="12"/>
      <c r="X36" t="s">
        <v>5</v>
      </c>
      <c r="Y36">
        <v>1950</v>
      </c>
      <c r="Z36" s="12">
        <f>SUM(U22,V22,Z22)</f>
        <v>-365.30531810974014</v>
      </c>
    </row>
    <row r="37" spans="1:29" x14ac:dyDescent="0.35">
      <c r="W37" s="12"/>
      <c r="Y37">
        <v>1960</v>
      </c>
      <c r="Z37" s="12">
        <f t="shared" ref="Z37:Z47" si="7">SUM(U23,V23,Z23)</f>
        <v>-307.15911008743694</v>
      </c>
    </row>
    <row r="38" spans="1:29" x14ac:dyDescent="0.35">
      <c r="W38" s="12"/>
      <c r="Y38">
        <v>1970</v>
      </c>
      <c r="Z38" s="12">
        <f t="shared" si="7"/>
        <v>-225.2351528561021</v>
      </c>
    </row>
    <row r="39" spans="1:29" x14ac:dyDescent="0.35">
      <c r="W39" s="12"/>
      <c r="Y39">
        <v>1980</v>
      </c>
      <c r="Z39" s="12">
        <f t="shared" si="7"/>
        <v>-212.97218920102611</v>
      </c>
    </row>
    <row r="40" spans="1:29" x14ac:dyDescent="0.35">
      <c r="W40" s="12"/>
      <c r="Y40">
        <v>1990</v>
      </c>
      <c r="Z40" s="12">
        <f t="shared" si="7"/>
        <v>-226.21505869307947</v>
      </c>
    </row>
    <row r="41" spans="1:29" x14ac:dyDescent="0.35">
      <c r="W41" s="12"/>
      <c r="X41" s="19"/>
      <c r="Y41" s="19">
        <v>2000</v>
      </c>
      <c r="Z41" s="23">
        <f t="shared" si="7"/>
        <v>-184.2309787830298</v>
      </c>
    </row>
    <row r="42" spans="1:29" x14ac:dyDescent="0.35">
      <c r="W42" s="12"/>
      <c r="X42" t="s">
        <v>4</v>
      </c>
      <c r="Y42">
        <v>1950</v>
      </c>
      <c r="Z42" s="12">
        <f>SUM(U28,V28,Z28)</f>
        <v>-885.67601499553302</v>
      </c>
    </row>
    <row r="43" spans="1:29" x14ac:dyDescent="0.35">
      <c r="W43" s="12"/>
      <c r="Y43">
        <v>1960</v>
      </c>
      <c r="Z43" s="12">
        <f t="shared" si="7"/>
        <v>-992.12946137002382</v>
      </c>
    </row>
    <row r="44" spans="1:29" x14ac:dyDescent="0.35">
      <c r="W44" s="12"/>
      <c r="Y44">
        <v>1970</v>
      </c>
      <c r="Z44" s="12">
        <f t="shared" si="7"/>
        <v>-1232.5832439856968</v>
      </c>
    </row>
    <row r="45" spans="1:29" x14ac:dyDescent="0.35">
      <c r="W45" s="12"/>
      <c r="Y45">
        <v>1980</v>
      </c>
      <c r="Z45" s="12">
        <f t="shared" si="7"/>
        <v>-1633.1427449405801</v>
      </c>
    </row>
    <row r="46" spans="1:29" x14ac:dyDescent="0.35">
      <c r="W46" s="12"/>
      <c r="Y46">
        <v>1990</v>
      </c>
      <c r="Z46" s="12">
        <f t="shared" si="7"/>
        <v>-2195.4515034036749</v>
      </c>
    </row>
    <row r="47" spans="1:29" x14ac:dyDescent="0.35">
      <c r="Y47">
        <v>1997</v>
      </c>
      <c r="Z47" s="12">
        <f t="shared" si="7"/>
        <v>-2572.8212312526548</v>
      </c>
    </row>
  </sheetData>
  <mergeCells count="7">
    <mergeCell ref="C3:E3"/>
    <mergeCell ref="J3:M3"/>
    <mergeCell ref="W3:Y3"/>
    <mergeCell ref="AA3:AB3"/>
    <mergeCell ref="F3:H3"/>
    <mergeCell ref="R3:T3"/>
    <mergeCell ref="U3:V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A1826F31-029C-4FC1-9B72-CFC4FA05EEDC}"/>
</file>

<file path=customXml/itemProps2.xml><?xml version="1.0" encoding="utf-8"?>
<ds:datastoreItem xmlns:ds="http://schemas.openxmlformats.org/officeDocument/2006/customXml" ds:itemID="{0426D26C-FA6C-4303-981A-ADFD3F644BF2}"/>
</file>

<file path=customXml/itemProps3.xml><?xml version="1.0" encoding="utf-8"?>
<ds:datastoreItem xmlns:ds="http://schemas.openxmlformats.org/officeDocument/2006/customXml" ds:itemID="{ED68B242-2780-40C2-AE83-0FE684427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Reference</vt:lpstr>
      <vt:lpstr>GPI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James Murdoch</cp:lastModifiedBy>
  <dcterms:created xsi:type="dcterms:W3CDTF">2024-10-05T16:06:49Z</dcterms:created>
  <dcterms:modified xsi:type="dcterms:W3CDTF">2024-10-06T05:04:17Z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0x010100E8900F5E31C89A48940A57403082843D</vt:lpwstr>
  </property>
</Properties>
</file>